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florida-my.sharepoint.com/personal/rejoy_varghes_ufl_edu/Documents/Desktop/"/>
    </mc:Choice>
  </mc:AlternateContent>
  <xr:revisionPtr revIDLastSave="16" documentId="8_{505079A3-81A8-435E-8E0A-C628B055FFA4}" xr6:coauthVersionLast="47" xr6:coauthVersionMax="47" xr10:uidLastSave="{B676B365-AC91-4B26-8C58-6233BB691B0D}"/>
  <bookViews>
    <workbookView xWindow="28680" yWindow="-120" windowWidth="29040" windowHeight="15720" activeTab="1" xr2:uid="{7B3D6C04-34F9-41BE-9F32-ED5ED9BA99B8}"/>
  </bookViews>
  <sheets>
    <sheet name=" G.C" sheetId="1" r:id="rId1"/>
    <sheet name="Mech + Electrical" sheetId="2" r:id="rId2"/>
    <sheet name="Plumbing" sheetId="3" r:id="rId3"/>
    <sheet name="Painting + Pressure Washing" sheetId="4" r:id="rId4"/>
    <sheet name="Asbestos" sheetId="5" r:id="rId5"/>
    <sheet name="Roofing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  <c r="C8" i="3"/>
  <c r="C7" i="3"/>
  <c r="C6" i="3"/>
  <c r="C5" i="3"/>
  <c r="C4" i="3"/>
  <c r="C3" i="3"/>
  <c r="J31" i="6"/>
  <c r="J30" i="6"/>
  <c r="J29" i="6"/>
  <c r="J28" i="6"/>
  <c r="J27" i="6"/>
  <c r="J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tc={92808F9B-112D-477A-8CD2-15D13527A71A}</author>
    <author>tc={0FE52214-C8D9-4622-951E-FC7090BE4B9B}</author>
    <author>tc={7D471744-F177-4313-94AA-46A875FB6E1D}</author>
    <author>tc={91B9BD2A-1411-405A-987A-2A02E5BDEA9D}</author>
    <author>tc={03FEC063-7306-48F3-A077-265F1B5FA026}</author>
    <author>tc={424C0D61-8D38-426F-B9BC-9C2C0784ACE3}</author>
  </authors>
  <commentList>
    <comment ref="N29" authorId="0" shapeId="0" xr:uid="{92808F9B-112D-477A-8CD2-15D13527A71A}">
      <text>
        <t>[Threaded comment]
Your version of Excel allows you to read this threaded comment; however, any edits to it will get removed if the file is opened in a newer version of Excel. Learn more: https://go.microsoft.com/fwlink/?linkid=870924
Comment:
    40 yard dump</t>
      </text>
    </comment>
    <comment ref="N30" authorId="1" shapeId="0" xr:uid="{0FE52214-C8D9-4622-951E-FC7090BE4B9B}">
      <text>
        <t>[Threaded comment]
Your version of Excel allows you to read this threaded comment; however, any edits to it will get removed if the file is opened in a newer version of Excel. Learn more: https://go.microsoft.com/fwlink/?linkid=870924
Comment:
    12 removals</t>
      </text>
    </comment>
    <comment ref="N34" authorId="2" shapeId="0" xr:uid="{7D471744-F177-4313-94AA-46A875FB6E1D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Requested vendor for updated pricing as they has used the old price sheet</t>
      </text>
    </comment>
    <comment ref="N35" authorId="3" shapeId="0" xr:uid="{91B9BD2A-1411-405A-987A-2A02E5BDEA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Requested vendor for updated pricing as they has used the old price sheet
</t>
      </text>
    </comment>
    <comment ref="N37" authorId="4" shapeId="0" xr:uid="{03FEC063-7306-48F3-A077-265F1B5FA0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Requested vendor for updated pricing as they has used the old price sheet
</t>
      </text>
    </comment>
    <comment ref="N38" authorId="5" shapeId="0" xr:uid="{424C0D61-8D38-426F-B9BC-9C2C0784ACE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Requested vendor for updated pricing as they has used the old price sheet
</t>
      </text>
    </comment>
  </commentList>
</comments>
</file>

<file path=xl/sharedStrings.xml><?xml version="1.0" encoding="utf-8"?>
<sst xmlns="http://schemas.openxmlformats.org/spreadsheetml/2006/main" count="452" uniqueCount="256">
  <si>
    <t>General Contractors</t>
  </si>
  <si>
    <t xml:space="preserve"> FY24-ITB-008</t>
  </si>
  <si>
    <t>Staffing %</t>
  </si>
  <si>
    <t>Expiration: 11/30/27</t>
  </si>
  <si>
    <t>Morningstar Contractors, Inc.</t>
  </si>
  <si>
    <t>6%</t>
  </si>
  <si>
    <t>Rivers Constructors, Inc.</t>
  </si>
  <si>
    <t>Charles Perry Partners Inc</t>
  </si>
  <si>
    <t>8%</t>
  </si>
  <si>
    <t>Chrislyn Customworks</t>
  </si>
  <si>
    <t>10%</t>
  </si>
  <si>
    <t>Sterling Builders Group, LLC</t>
  </si>
  <si>
    <t>12%</t>
  </si>
  <si>
    <t>D.E. Scorpio Corporation</t>
  </si>
  <si>
    <t>12.50%</t>
  </si>
  <si>
    <t>Gator Solutions LLC</t>
  </si>
  <si>
    <t>13.90%</t>
  </si>
  <si>
    <t>J. E. Decker Construction Group, LLC</t>
  </si>
  <si>
    <t>14.49%</t>
  </si>
  <si>
    <t>Oelrich Construction Inc.</t>
  </si>
  <si>
    <t>14.80%</t>
  </si>
  <si>
    <t>The Rose Group, LLC</t>
  </si>
  <si>
    <t>15%</t>
  </si>
  <si>
    <t>Blackwater Construction Services LLC</t>
  </si>
  <si>
    <t>17.99%</t>
  </si>
  <si>
    <t>AddEmUp Corp. dba Ratner Construction</t>
  </si>
  <si>
    <t>20%</t>
  </si>
  <si>
    <t>Foresight Construction Group Inc</t>
  </si>
  <si>
    <t>27.50%</t>
  </si>
  <si>
    <t>C. Pearson Contracting</t>
  </si>
  <si>
    <t>250%</t>
  </si>
  <si>
    <t>Painting &amp; Pressure Washing</t>
  </si>
  <si>
    <t>Mechanical FY24-ITB-009</t>
  </si>
  <si>
    <t>Expiration: 11/30/2027</t>
  </si>
  <si>
    <t>W.W. Gay Mechanical Contractor of Gainesville, Inc.</t>
  </si>
  <si>
    <t>Comfort Temp Company</t>
  </si>
  <si>
    <t>Taylor'd HVAC Services, Inc.</t>
  </si>
  <si>
    <t>Climate Control Mechanical Services, Inc.</t>
  </si>
  <si>
    <t>Coker Industrial Contractors Inc</t>
  </si>
  <si>
    <t>Balanced Mechanical &amp; Plumbing Services</t>
  </si>
  <si>
    <t>S.I.Goldman Company</t>
  </si>
  <si>
    <t>Controls Tech
(Regular Time)</t>
  </si>
  <si>
    <t>Journeyman HVAC Mechanic
(Regular Time)</t>
  </si>
  <si>
    <t>Apprentice HVAC Mechanic
(Regular Time)</t>
  </si>
  <si>
    <t>HVAC Trades Helper
(Regular Time)</t>
  </si>
  <si>
    <t>Controls Tech
(Nights/Weekends)</t>
  </si>
  <si>
    <t>Journeyman HVAC Mechanic
(Nights/Weekends)</t>
  </si>
  <si>
    <t>Apprentice HVAC Mechanic
(Nights/Weekends)</t>
  </si>
  <si>
    <t>HVAC Trades Helper
(Nights/Weekends)</t>
  </si>
  <si>
    <t>Materials Markup
Percentage</t>
  </si>
  <si>
    <t>Electrical FY24-ITB-010</t>
  </si>
  <si>
    <t>Cloud Electric Incorporated</t>
  </si>
  <si>
    <t>Preston-Link Electric, Inc</t>
  </si>
  <si>
    <t>Southern Atlantic Electric Company inc.</t>
  </si>
  <si>
    <t>Miller Electric Company</t>
  </si>
  <si>
    <t>Craft Electric Inc.</t>
  </si>
  <si>
    <t>Base 3, LLC dba Gibson Electric</t>
  </si>
  <si>
    <t>Del Sol Electric LLC</t>
  </si>
  <si>
    <t>Bulb Busters LLC</t>
  </si>
  <si>
    <t>Journeyman Electrician (Regular Time)</t>
  </si>
  <si>
    <t>Apprentice Elec. Worker (Regular Time)</t>
  </si>
  <si>
    <t>Electrical Trades Helper (Regular Time)</t>
  </si>
  <si>
    <t>Journeyman Electrician (Nights/Weekends)</t>
  </si>
  <si>
    <t>Apprentice Elec. Worker (Nights/Weekends)</t>
  </si>
  <si>
    <t>Electrical Trades Helper (Nights/Weekends)</t>
  </si>
  <si>
    <t>Materials Markup Percentage</t>
  </si>
  <si>
    <t>FY24-ITB-011 Plumbing</t>
  </si>
  <si>
    <t>WH Construction, LLC</t>
  </si>
  <si>
    <t>Double H Plumbing</t>
  </si>
  <si>
    <t>Sunshine Plumbing and Gas</t>
  </si>
  <si>
    <t>Journeyman Plumber (Regular Time)</t>
  </si>
  <si>
    <t>Apprentice Plumber (Regular Time)</t>
  </si>
  <si>
    <t>Plumber's Helper
 (Regular Time)</t>
  </si>
  <si>
    <t>Journeyman Plumber (Nights/Weekends)</t>
  </si>
  <si>
    <t>Apprentice Plumber (Nights/Weekends)</t>
  </si>
  <si>
    <t>Plumber's Helper (Nights/Weekends)</t>
  </si>
  <si>
    <t>Whitslar's Pressure Washing LLC</t>
  </si>
  <si>
    <t>Firestines Painting Inc.</t>
  </si>
  <si>
    <t>Batallan Enterprises, Inc. dba Property Works</t>
  </si>
  <si>
    <t>EPI Essential Painting Inc,</t>
  </si>
  <si>
    <t>RWPC INC</t>
  </si>
  <si>
    <t>HandyMandyHs</t>
  </si>
  <si>
    <t>OPAL Industries</t>
  </si>
  <si>
    <t>Pressure Point Waterproofing, Inc.</t>
  </si>
  <si>
    <t>Natural Elements Painting &amp; Repair</t>
  </si>
  <si>
    <t>Advanced Painting Contractors Inc</t>
  </si>
  <si>
    <t>Kept Companies, Inc dba Krystal Klean</t>
  </si>
  <si>
    <t>Quality Painting Masters Inc *</t>
  </si>
  <si>
    <t>PAINTING</t>
  </si>
  <si>
    <t>*8 hour minimum</t>
  </si>
  <si>
    <t>Project Manager/Supervisor
(Regular Time)</t>
  </si>
  <si>
    <t>N/A</t>
  </si>
  <si>
    <t>Painter
(Regular Time)</t>
  </si>
  <si>
    <t>Painter's Helper
(Regular Time)</t>
  </si>
  <si>
    <t>Project Manager/Supervisor (Nights/Weekends)</t>
  </si>
  <si>
    <t>Painter
(Nights/Weekends)</t>
  </si>
  <si>
    <t>Painter's Helper
(Nights/Weekends)</t>
  </si>
  <si>
    <t>PRESSURE WASHING</t>
  </si>
  <si>
    <t>Pressure/Power Washing Technician
(Regular Time)</t>
  </si>
  <si>
    <t>Pressure/Power Washing Helper
(Regular Time)</t>
  </si>
  <si>
    <t>Project Manager/Supervisor
(Nights/Weekends)</t>
  </si>
  <si>
    <t>Pressure/Power Washing Technician
(Nights/Weekends)</t>
  </si>
  <si>
    <t>Pressure/Power Washing Helper
(Nights/Weekends)</t>
  </si>
  <si>
    <t>FY24-ITB-021 ANNUAL CONTRACT FOR ASBESTOS ABATEMENT. EXP 1/31/27</t>
  </si>
  <si>
    <t>UNIT PRICE SCHEDULE</t>
  </si>
  <si>
    <t>Alachua Environmental</t>
  </si>
  <si>
    <t>Cross Environmental</t>
  </si>
  <si>
    <t>Decon Environmental</t>
  </si>
  <si>
    <t>Lang Environmental</t>
  </si>
  <si>
    <t>Simpson Environmental</t>
  </si>
  <si>
    <t>ITEM</t>
  </si>
  <si>
    <t xml:space="preserve">                                                  DESCRIPTION</t>
  </si>
  <si>
    <t>UNITS</t>
  </si>
  <si>
    <t>UNIT COST</t>
  </si>
  <si>
    <t>A</t>
  </si>
  <si>
    <t>GENERAL</t>
  </si>
  <si>
    <t>Mobilization on projects requiring the removal of asbestos containing material</t>
  </si>
  <si>
    <t>Mobilizations</t>
  </si>
  <si>
    <t>Emergency mobilization</t>
  </si>
  <si>
    <t>NC</t>
  </si>
  <si>
    <t>Install/remove three stage "full" decontamination unit</t>
  </si>
  <si>
    <t>3-Stage Decons</t>
  </si>
  <si>
    <t>Install/remove single stage decontamination unit</t>
  </si>
  <si>
    <t>1-Stage Decons</t>
  </si>
  <si>
    <t>Plan of Action</t>
  </si>
  <si>
    <t>Project</t>
  </si>
  <si>
    <t>Pre/Post Job Submittals</t>
  </si>
  <si>
    <t>Disposal in Landfill</t>
  </si>
  <si>
    <t>Tons</t>
  </si>
  <si>
    <t>B</t>
  </si>
  <si>
    <t>PREPARATION AND CLEANING</t>
  </si>
  <si>
    <t>Masking and sealing (isolated work area)</t>
  </si>
  <si>
    <t>Square feet</t>
  </si>
  <si>
    <t>Install &amp; remove temporary partition of wood studs &amp; plastic sheeting</t>
  </si>
  <si>
    <t>Install &amp; remove temporary partition of hardboard, wood studs &amp; plastic sheeting</t>
  </si>
  <si>
    <t>Remove, replace non-contaminated objects (except telephones, computer &amp; lab equipment)</t>
  </si>
  <si>
    <t>Remove, clean and reinstall existing suspended ceiling</t>
  </si>
  <si>
    <t>Remove two inch layer of loose dirt and debris</t>
  </si>
  <si>
    <t>Remove debris and wet clean surfaces in contaminated work area</t>
  </si>
  <si>
    <t>C</t>
  </si>
  <si>
    <t>REMOVE MECHANICAL SYSTEM INSULATION-ISOLATED WORK AREA</t>
  </si>
  <si>
    <t>Remove insulation from boilers, stacks and ducts</t>
  </si>
  <si>
    <t>Remove refractory brick from boilers</t>
  </si>
  <si>
    <t xml:space="preserve"> </t>
  </si>
  <si>
    <t>Piping insulation up to 6 inches in diameter</t>
  </si>
  <si>
    <t>Remove insulation from straight-run of pipe</t>
  </si>
  <si>
    <t>Linear feet</t>
  </si>
  <si>
    <t>Remove insulation from fittings</t>
  </si>
  <si>
    <t>Fittings</t>
  </si>
  <si>
    <t>Remove metal jacket on pipe</t>
  </si>
  <si>
    <t>Piping insulation greater than 6 and up to 12 inches in diameter</t>
  </si>
  <si>
    <t>Piping insulation greater than 12 inches in diameter</t>
  </si>
  <si>
    <t>Remove insulation from straight-runs</t>
  </si>
  <si>
    <t>D</t>
  </si>
  <si>
    <t>REMOVE MECHANICAL SYSTEM INSULATION-GLOVEBAG</t>
  </si>
  <si>
    <t>Remove insulation from straight-run pipe</t>
  </si>
  <si>
    <t>E</t>
  </si>
  <si>
    <t>REMOVE SURFACING MATERIAL</t>
  </si>
  <si>
    <t>Remove ACM and overspray from ceilings, walls, beams, structural members/surfaces, etc.</t>
  </si>
  <si>
    <t>Remove Asbestos-containing plaster and lathe system</t>
  </si>
  <si>
    <t>REMOVE MISCELLANEOUS MATERIAL</t>
  </si>
  <si>
    <t>Remove floor tile and mastic</t>
  </si>
  <si>
    <t>Remove vinyl base cove and mastic</t>
  </si>
  <si>
    <t>Remove sheet vinyl (linoleum) and mastic</t>
  </si>
  <si>
    <t>Remove carpet for disposal as contaminated waste</t>
  </si>
  <si>
    <t>Remove carpet for disposal as non-contaminated waste</t>
  </si>
  <si>
    <t>Remove ceiling tile and grid system for disposal as contaminated waste</t>
  </si>
  <si>
    <t>Remove ceiling tile and grid system for disposal as non-contaminated waste</t>
  </si>
  <si>
    <t>Remove and dispose of ceiling tile as contaminated waste and decontaminate grid system</t>
  </si>
  <si>
    <t>Remove mechanically fastened asbestos cement products and debris</t>
  </si>
  <si>
    <t>Remove ACM duct mastic</t>
  </si>
  <si>
    <t>Removal of drywall with asbestos containing joint compound</t>
  </si>
  <si>
    <t>Remove wallboard and associated framework, including but not limited to studs, cap and sill plate</t>
  </si>
  <si>
    <t>Remove elevator shoe pads</t>
  </si>
  <si>
    <t>Elevator</t>
  </si>
  <si>
    <t xml:space="preserve">Clean-up, repair and encapsulation of TSI </t>
  </si>
  <si>
    <t>Post abatement work area encapsulation</t>
  </si>
  <si>
    <t>Premium hours multiplier (Express as percent, ie 12.5%, 10.0%)</t>
  </si>
  <si>
    <t>Express as percent</t>
  </si>
  <si>
    <t>Premium hours are defined as: 1.  After 6:00 pm or before 7:00 am</t>
  </si>
  <si>
    <t xml:space="preserve">                                                 2.  Weekends</t>
  </si>
  <si>
    <t xml:space="preserve">                                                 3.  State Holidays</t>
  </si>
  <si>
    <t>F</t>
  </si>
  <si>
    <t>OVERHEAD AND PROFIT</t>
  </si>
  <si>
    <t>Overhead and profit percentage (express as percent i.e.  12.6%)</t>
  </si>
  <si>
    <t>G</t>
  </si>
  <si>
    <t xml:space="preserve">REMOVE FLOOR TILE AND MASTIC PER RFCI HEAT METHOD, SECTION 02-82-003.2C  </t>
  </si>
  <si>
    <t>0-500</t>
  </si>
  <si>
    <t>55a</t>
  </si>
  <si>
    <t>501-1000</t>
  </si>
  <si>
    <t>55b</t>
  </si>
  <si>
    <t>1001-2000</t>
  </si>
  <si>
    <t>55c</t>
  </si>
  <si>
    <t>2001-5000</t>
  </si>
  <si>
    <t>55d</t>
  </si>
  <si>
    <t>5001-10000</t>
  </si>
  <si>
    <t>FY24-ITB-026 Annual Roofing Contract</t>
  </si>
  <si>
    <t>Expiration: 3/31/2030</t>
  </si>
  <si>
    <t>Certainteed Material:</t>
  </si>
  <si>
    <t>Advanced</t>
  </si>
  <si>
    <t>Big D</t>
  </si>
  <si>
    <t>Brehm</t>
  </si>
  <si>
    <t>Enterprise</t>
  </si>
  <si>
    <t>Keeler</t>
  </si>
  <si>
    <t>Ledgewood</t>
  </si>
  <si>
    <t>Whitton</t>
  </si>
  <si>
    <t>Certainteed Winter Guard Underlayment</t>
  </si>
  <si>
    <t>Per Sq.</t>
  </si>
  <si>
    <t>Certainteed Landmark Shingles</t>
  </si>
  <si>
    <t>Certainteed Landmark Shadow H/R</t>
  </si>
  <si>
    <t>Linear Feet</t>
  </si>
  <si>
    <t>Certainteed Swiftstart starter Shingle</t>
  </si>
  <si>
    <t>Certainteed Highland Slate Shingles</t>
  </si>
  <si>
    <t>Certainteed Cedar Crest H/R</t>
  </si>
  <si>
    <t>Certainteed High Performance starter shingle</t>
  </si>
  <si>
    <t>Material and Labor rates combined to remove/replace:</t>
  </si>
  <si>
    <t>1/2" Plywood</t>
  </si>
  <si>
    <t>Per Sheet</t>
  </si>
  <si>
    <t>5/8" Plywood</t>
  </si>
  <si>
    <t>3/4" Plywood</t>
  </si>
  <si>
    <t>1x4 board</t>
  </si>
  <si>
    <t>1x6 board</t>
  </si>
  <si>
    <t>1x8 board</t>
  </si>
  <si>
    <t>2x4 board</t>
  </si>
  <si>
    <t>2x6 board</t>
  </si>
  <si>
    <t>2x8 board</t>
  </si>
  <si>
    <t>Drip Edge</t>
  </si>
  <si>
    <t>4" Facia</t>
  </si>
  <si>
    <t>6" Facia</t>
  </si>
  <si>
    <t>8" Facia</t>
  </si>
  <si>
    <t>Scaffolding and Trash Removal:</t>
  </si>
  <si>
    <t>3 story stair scaffold (include set-up and tear down)</t>
  </si>
  <si>
    <t>Per month</t>
  </si>
  <si>
    <t>4 story stair scaffold  (include set-up and tear down)</t>
  </si>
  <si>
    <t>5 story stair scaffold  (include set-up and tear down)</t>
  </si>
  <si>
    <t>3 story trash chute (include set-up tear-down) also include dumpster hauling materials</t>
  </si>
  <si>
    <t>4 story trash chute (include set-up tear-down) also include dumpster hauling materials</t>
  </si>
  <si>
    <t>5 story trash chute (include set-up tear-down) also include dumpster hauling materials</t>
  </si>
  <si>
    <t>Specific Labor Rates:</t>
  </si>
  <si>
    <t xml:space="preserve">Tear Off Shingles for 1/12 to 6/12  </t>
  </si>
  <si>
    <t>Tear Off Shingles for 7/12 to 8/12</t>
  </si>
  <si>
    <t>Tear Off Shingles for 9/12 to 12/12</t>
  </si>
  <si>
    <t xml:space="preserve">Install Shingles for 1/12 to 6/12 </t>
  </si>
  <si>
    <t xml:space="preserve">Install Shingles for 7/12 to 8/12 </t>
  </si>
  <si>
    <t>Install Shingles for 9/12 to12/12</t>
  </si>
  <si>
    <t>Labor Rates (for other work not included above) - Regular hours:</t>
  </si>
  <si>
    <t>Labor rate - Roofing Superintendent</t>
  </si>
  <si>
    <t>Per hour</t>
  </si>
  <si>
    <t>Labor rate - Roofing Foreman</t>
  </si>
  <si>
    <t>Labor rate - Lead Roofing Worker / Mechanic</t>
  </si>
  <si>
    <t>Labor rate - Laborer / Apprentice</t>
  </si>
  <si>
    <t>Labor Rates (for other work not included above) - Weekends and Nights (overtime):</t>
  </si>
  <si>
    <t>Material Mark-up (for other materials not included above):</t>
  </si>
  <si>
    <t>Mark-up for items not included in the price sheet</t>
  </si>
  <si>
    <t>Percentage</t>
  </si>
  <si>
    <t>Painting &amp; Pressure Washing FY24-ITB-017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</si>
</sst>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"/>
    <numFmt numFmtId="167" formatCode="&quot;$&quot;#,##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name val="Times New Roman"/>
    </font>
    <font>
      <sz val="11"/>
      <color theme="1"/>
      <name val="Times New Roman"/>
      <family val="1"/>
    </font>
    <font>
      <sz val="11"/>
      <color theme="1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darkDown"/>
    </fill>
    <fill>
      <patternFill patternType="darkDown">
        <bgColor theme="6" tint="0.79998168889431442"/>
      </patternFill>
    </fill>
    <fill>
      <patternFill patternType="darkDown">
        <bgColor theme="4" tint="0.79998168889431442"/>
      </patternFill>
    </fill>
    <fill>
      <patternFill patternType="darkDown">
        <bgColor theme="5" tint="0.79998168889431442"/>
      </patternFill>
    </fill>
    <fill>
      <patternFill patternType="darkDown">
        <bgColor theme="7" tint="0.79998168889431442"/>
      </patternFill>
    </fill>
    <fill>
      <patternFill patternType="darkDown"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9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right" wrapText="1"/>
    </xf>
    <xf numFmtId="164" fontId="0" fillId="0" borderId="3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6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11" borderId="1" xfId="0" applyFont="1" applyFill="1" applyBorder="1" applyProtection="1">
      <protection locked="0"/>
    </xf>
    <xf numFmtId="0" fontId="13" fillId="12" borderId="1" xfId="0" applyFont="1" applyFill="1" applyBorder="1"/>
    <xf numFmtId="0" fontId="13" fillId="13" borderId="1" xfId="0" applyFont="1" applyFill="1" applyBorder="1"/>
    <xf numFmtId="0" fontId="13" fillId="14" borderId="1" xfId="0" applyFont="1" applyFill="1" applyBorder="1"/>
    <xf numFmtId="0" fontId="13" fillId="15" borderId="1" xfId="0" applyFont="1" applyFill="1" applyBorder="1"/>
    <xf numFmtId="0" fontId="13" fillId="16" borderId="1" xfId="0" applyFont="1" applyFill="1" applyBorder="1"/>
    <xf numFmtId="0" fontId="13" fillId="17" borderId="1" xfId="0" applyFont="1" applyFill="1" applyBorder="1"/>
    <xf numFmtId="0" fontId="13" fillId="0" borderId="5" xfId="0" applyFont="1" applyBorder="1" applyAlignment="1">
      <alignment horizontal="center"/>
    </xf>
    <xf numFmtId="0" fontId="13" fillId="0" borderId="1" xfId="0" applyFont="1" applyBorder="1"/>
    <xf numFmtId="164" fontId="13" fillId="6" borderId="1" xfId="0" applyNumberFormat="1" applyFont="1" applyFill="1" applyBorder="1"/>
    <xf numFmtId="164" fontId="13" fillId="7" borderId="1" xfId="0" applyNumberFormat="1" applyFont="1" applyFill="1" applyBorder="1"/>
    <xf numFmtId="164" fontId="13" fillId="8" borderId="1" xfId="0" applyNumberFormat="1" applyFont="1" applyFill="1" applyBorder="1"/>
    <xf numFmtId="164" fontId="13" fillId="9" borderId="1" xfId="0" applyNumberFormat="1" applyFont="1" applyFill="1" applyBorder="1"/>
    <xf numFmtId="164" fontId="13" fillId="10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8" borderId="1" xfId="0" applyFont="1" applyFill="1" applyBorder="1"/>
    <xf numFmtId="8" fontId="13" fillId="9" borderId="1" xfId="0" applyNumberFormat="1" applyFont="1" applyFill="1" applyBorder="1"/>
    <xf numFmtId="0" fontId="12" fillId="11" borderId="1" xfId="0" applyFont="1" applyFill="1" applyBorder="1"/>
    <xf numFmtId="0" fontId="13" fillId="17" borderId="1" xfId="0" applyFont="1" applyFill="1" applyBorder="1" applyAlignment="1">
      <alignment horizontal="right"/>
    </xf>
    <xf numFmtId="164" fontId="14" fillId="7" borderId="1" xfId="0" applyNumberFormat="1" applyFont="1" applyFill="1" applyBorder="1"/>
    <xf numFmtId="164" fontId="15" fillId="8" borderId="1" xfId="0" applyNumberFormat="1" applyFont="1" applyFill="1" applyBorder="1"/>
    <xf numFmtId="164" fontId="14" fillId="10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4" fontId="13" fillId="13" borderId="1" xfId="0" applyNumberFormat="1" applyFont="1" applyFill="1" applyBorder="1"/>
    <xf numFmtId="164" fontId="13" fillId="14" borderId="1" xfId="0" applyNumberFormat="1" applyFont="1" applyFill="1" applyBorder="1"/>
    <xf numFmtId="164" fontId="13" fillId="15" borderId="1" xfId="0" applyNumberFormat="1" applyFont="1" applyFill="1" applyBorder="1"/>
    <xf numFmtId="164" fontId="13" fillId="16" borderId="1" xfId="0" applyNumberFormat="1" applyFont="1" applyFill="1" applyBorder="1"/>
    <xf numFmtId="164" fontId="13" fillId="17" borderId="1" xfId="0" applyNumberFormat="1" applyFont="1" applyFill="1" applyBorder="1" applyAlignment="1">
      <alignment horizontal="right"/>
    </xf>
    <xf numFmtId="0" fontId="13" fillId="0" borderId="5" xfId="0" applyFont="1" applyBorder="1"/>
    <xf numFmtId="164" fontId="13" fillId="6" borderId="5" xfId="0" applyNumberFormat="1" applyFont="1" applyFill="1" applyBorder="1"/>
    <xf numFmtId="164" fontId="13" fillId="7" borderId="5" xfId="0" applyNumberFormat="1" applyFont="1" applyFill="1" applyBorder="1"/>
    <xf numFmtId="164" fontId="13" fillId="8" borderId="5" xfId="0" applyNumberFormat="1" applyFont="1" applyFill="1" applyBorder="1"/>
    <xf numFmtId="164" fontId="13" fillId="9" borderId="5" xfId="0" applyNumberFormat="1" applyFont="1" applyFill="1" applyBorder="1"/>
    <xf numFmtId="164" fontId="13" fillId="10" borderId="5" xfId="0" applyNumberFormat="1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164" fontId="13" fillId="6" borderId="4" xfId="0" applyNumberFormat="1" applyFont="1" applyFill="1" applyBorder="1"/>
    <xf numFmtId="164" fontId="13" fillId="7" borderId="4" xfId="0" applyNumberFormat="1" applyFont="1" applyFill="1" applyBorder="1"/>
    <xf numFmtId="164" fontId="13" fillId="8" borderId="4" xfId="0" applyNumberFormat="1" applyFont="1" applyFill="1" applyBorder="1"/>
    <xf numFmtId="164" fontId="13" fillId="9" borderId="4" xfId="0" applyNumberFormat="1" applyFont="1" applyFill="1" applyBorder="1"/>
    <xf numFmtId="164" fontId="13" fillId="10" borderId="4" xfId="0" applyNumberFormat="1" applyFont="1" applyFill="1" applyBorder="1" applyAlignment="1">
      <alignment horizontal="right"/>
    </xf>
    <xf numFmtId="164" fontId="16" fillId="6" borderId="1" xfId="0" applyNumberFormat="1" applyFont="1" applyFill="1" applyBorder="1"/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164" fontId="16" fillId="6" borderId="5" xfId="0" applyNumberFormat="1" applyFont="1" applyFill="1" applyBorder="1"/>
    <xf numFmtId="0" fontId="13" fillId="0" borderId="6" xfId="0" applyFont="1" applyBorder="1" applyAlignment="1">
      <alignment horizontal="center"/>
    </xf>
    <xf numFmtId="0" fontId="13" fillId="0" borderId="3" xfId="0" applyFont="1" applyBorder="1"/>
    <xf numFmtId="164" fontId="13" fillId="6" borderId="3" xfId="0" applyNumberFormat="1" applyFont="1" applyFill="1" applyBorder="1"/>
    <xf numFmtId="164" fontId="13" fillId="7" borderId="3" xfId="0" applyNumberFormat="1" applyFont="1" applyFill="1" applyBorder="1"/>
    <xf numFmtId="164" fontId="13" fillId="8" borderId="3" xfId="0" applyNumberFormat="1" applyFont="1" applyFill="1" applyBorder="1"/>
    <xf numFmtId="164" fontId="13" fillId="9" borderId="3" xfId="0" applyNumberFormat="1" applyFont="1" applyFill="1" applyBorder="1"/>
    <xf numFmtId="0" fontId="17" fillId="0" borderId="1" xfId="0" applyFont="1" applyBorder="1" applyAlignment="1">
      <alignment horizontal="center"/>
    </xf>
    <xf numFmtId="0" fontId="17" fillId="11" borderId="3" xfId="0" applyFont="1" applyFill="1" applyBorder="1"/>
    <xf numFmtId="0" fontId="13" fillId="12" borderId="3" xfId="0" applyFont="1" applyFill="1" applyBorder="1"/>
    <xf numFmtId="164" fontId="13" fillId="13" borderId="3" xfId="0" applyNumberFormat="1" applyFont="1" applyFill="1" applyBorder="1"/>
    <xf numFmtId="164" fontId="13" fillId="14" borderId="3" xfId="0" applyNumberFormat="1" applyFont="1" applyFill="1" applyBorder="1"/>
    <xf numFmtId="164" fontId="13" fillId="15" borderId="3" xfId="0" applyNumberFormat="1" applyFont="1" applyFill="1" applyBorder="1"/>
    <xf numFmtId="164" fontId="13" fillId="16" borderId="3" xfId="0" applyNumberFormat="1" applyFont="1" applyFill="1" applyBorder="1"/>
    <xf numFmtId="0" fontId="13" fillId="9" borderId="1" xfId="0" applyFont="1" applyFill="1" applyBorder="1"/>
    <xf numFmtId="0" fontId="16" fillId="0" borderId="1" xfId="0" applyFont="1" applyBorder="1"/>
    <xf numFmtId="165" fontId="13" fillId="6" borderId="1" xfId="0" applyNumberFormat="1" applyFont="1" applyFill="1" applyBorder="1"/>
    <xf numFmtId="9" fontId="13" fillId="7" borderId="1" xfId="0" applyNumberFormat="1" applyFont="1" applyFill="1" applyBorder="1"/>
    <xf numFmtId="9" fontId="13" fillId="8" borderId="1" xfId="0" applyNumberFormat="1" applyFont="1" applyFill="1" applyBorder="1"/>
    <xf numFmtId="9" fontId="13" fillId="9" borderId="1" xfId="0" applyNumberFormat="1" applyFont="1" applyFill="1" applyBorder="1"/>
    <xf numFmtId="9" fontId="13" fillId="10" borderId="1" xfId="0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13" fillId="12" borderId="7" xfId="0" applyFont="1" applyFill="1" applyBorder="1"/>
    <xf numFmtId="0" fontId="13" fillId="13" borderId="7" xfId="0" applyFont="1" applyFill="1" applyBorder="1"/>
    <xf numFmtId="0" fontId="13" fillId="14" borderId="7" xfId="0" applyFont="1" applyFill="1" applyBorder="1"/>
    <xf numFmtId="0" fontId="13" fillId="15" borderId="7" xfId="0" applyFont="1" applyFill="1" applyBorder="1"/>
    <xf numFmtId="0" fontId="13" fillId="16" borderId="7" xfId="0" applyFont="1" applyFill="1" applyBorder="1"/>
    <xf numFmtId="0" fontId="13" fillId="17" borderId="7" xfId="0" applyFont="1" applyFill="1" applyBorder="1"/>
    <xf numFmtId="0" fontId="13" fillId="12" borderId="4" xfId="0" applyFont="1" applyFill="1" applyBorder="1"/>
    <xf numFmtId="0" fontId="13" fillId="13" borderId="4" xfId="0" applyFont="1" applyFill="1" applyBorder="1"/>
    <xf numFmtId="0" fontId="13" fillId="14" borderId="4" xfId="0" applyFont="1" applyFill="1" applyBorder="1"/>
    <xf numFmtId="0" fontId="13" fillId="15" borderId="4" xfId="0" applyFont="1" applyFill="1" applyBorder="1"/>
    <xf numFmtId="0" fontId="13" fillId="16" borderId="4" xfId="0" applyFont="1" applyFill="1" applyBorder="1"/>
    <xf numFmtId="0" fontId="13" fillId="17" borderId="4" xfId="0" applyFont="1" applyFill="1" applyBorder="1"/>
    <xf numFmtId="164" fontId="13" fillId="17" borderId="3" xfId="0" applyNumberFormat="1" applyFont="1" applyFill="1" applyBorder="1"/>
    <xf numFmtId="165" fontId="13" fillId="6" borderId="3" xfId="0" applyNumberFormat="1" applyFont="1" applyFill="1" applyBorder="1"/>
    <xf numFmtId="9" fontId="13" fillId="7" borderId="3" xfId="0" applyNumberFormat="1" applyFont="1" applyFill="1" applyBorder="1"/>
    <xf numFmtId="9" fontId="13" fillId="8" borderId="3" xfId="0" applyNumberFormat="1" applyFont="1" applyFill="1" applyBorder="1"/>
    <xf numFmtId="9" fontId="13" fillId="9" borderId="3" xfId="0" applyNumberFormat="1" applyFont="1" applyFill="1" applyBorder="1"/>
    <xf numFmtId="9" fontId="13" fillId="10" borderId="3" xfId="0" applyNumberFormat="1" applyFont="1" applyFill="1" applyBorder="1"/>
    <xf numFmtId="0" fontId="12" fillId="12" borderId="1" xfId="0" applyFont="1" applyFill="1" applyBorder="1"/>
    <xf numFmtId="164" fontId="12" fillId="13" borderId="1" xfId="0" applyNumberFormat="1" applyFont="1" applyFill="1" applyBorder="1"/>
    <xf numFmtId="164" fontId="12" fillId="14" borderId="1" xfId="0" applyNumberFormat="1" applyFont="1" applyFill="1" applyBorder="1"/>
    <xf numFmtId="164" fontId="12" fillId="15" borderId="1" xfId="0" applyNumberFormat="1" applyFont="1" applyFill="1" applyBorder="1"/>
    <xf numFmtId="164" fontId="12" fillId="16" borderId="1" xfId="0" applyNumberFormat="1" applyFont="1" applyFill="1" applyBorder="1"/>
    <xf numFmtId="164" fontId="12" fillId="17" borderId="1" xfId="0" applyNumberFormat="1" applyFont="1" applyFill="1" applyBorder="1"/>
    <xf numFmtId="164" fontId="12" fillId="6" borderId="1" xfId="0" applyNumberFormat="1" applyFont="1" applyFill="1" applyBorder="1"/>
    <xf numFmtId="164" fontId="12" fillId="7" borderId="1" xfId="0" applyNumberFormat="1" applyFont="1" applyFill="1" applyBorder="1"/>
    <xf numFmtId="164" fontId="12" fillId="8" borderId="1" xfId="0" applyNumberFormat="1" applyFont="1" applyFill="1" applyBorder="1"/>
    <xf numFmtId="164" fontId="12" fillId="9" borderId="1" xfId="0" applyNumberFormat="1" applyFont="1" applyFill="1" applyBorder="1"/>
    <xf numFmtId="164" fontId="12" fillId="10" borderId="1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166" fontId="12" fillId="11" borderId="1" xfId="0" applyNumberFormat="1" applyFont="1" applyFill="1" applyBorder="1" applyAlignment="1" applyProtection="1">
      <alignment horizontal="right"/>
      <protection locked="0"/>
    </xf>
    <xf numFmtId="166" fontId="18" fillId="0" borderId="1" xfId="0" applyNumberFormat="1" applyFont="1" applyBorder="1" applyAlignment="1">
      <alignment horizontal="right"/>
    </xf>
    <xf numFmtId="0" fontId="18" fillId="0" borderId="1" xfId="0" applyFont="1" applyBorder="1"/>
    <xf numFmtId="164" fontId="5" fillId="2" borderId="3" xfId="1" applyNumberFormat="1" applyBorder="1" applyAlignment="1">
      <alignment wrapText="1"/>
    </xf>
    <xf numFmtId="164" fontId="5" fillId="2" borderId="1" xfId="1" applyNumberFormat="1" applyBorder="1" applyAlignment="1">
      <alignment horizontal="right" wrapText="1"/>
    </xf>
    <xf numFmtId="164" fontId="5" fillId="2" borderId="1" xfId="1" applyNumberFormat="1" applyBorder="1" applyAlignment="1">
      <alignment wrapText="1"/>
    </xf>
    <xf numFmtId="164" fontId="5" fillId="3" borderId="3" xfId="2" applyNumberFormat="1" applyBorder="1" applyAlignment="1">
      <alignment wrapText="1"/>
    </xf>
    <xf numFmtId="164" fontId="5" fillId="3" borderId="1" xfId="2" applyNumberFormat="1" applyBorder="1" applyAlignment="1">
      <alignment horizontal="right" wrapText="1"/>
    </xf>
    <xf numFmtId="164" fontId="5" fillId="3" borderId="3" xfId="2" applyNumberFormat="1" applyBorder="1" applyAlignment="1">
      <alignment horizontal="right" wrapText="1"/>
    </xf>
    <xf numFmtId="164" fontId="5" fillId="4" borderId="3" xfId="3" applyNumberFormat="1" applyBorder="1" applyAlignment="1">
      <alignment wrapText="1"/>
    </xf>
    <xf numFmtId="164" fontId="5" fillId="4" borderId="3" xfId="3" applyNumberFormat="1" applyBorder="1" applyAlignment="1">
      <alignment horizontal="right" wrapText="1"/>
    </xf>
    <xf numFmtId="164" fontId="5" fillId="5" borderId="3" xfId="4" applyNumberFormat="1" applyBorder="1" applyAlignment="1">
      <alignment wrapText="1"/>
    </xf>
    <xf numFmtId="164" fontId="5" fillId="5" borderId="3" xfId="4" applyNumberFormat="1" applyBorder="1" applyAlignment="1">
      <alignment horizontal="right" wrapText="1"/>
    </xf>
    <xf numFmtId="164" fontId="5" fillId="2" borderId="3" xfId="1" applyNumberFormat="1" applyBorder="1" applyAlignment="1">
      <alignment horizontal="right" wrapText="1"/>
    </xf>
    <xf numFmtId="44" fontId="5" fillId="2" borderId="1" xfId="1" applyNumberFormat="1" applyBorder="1"/>
    <xf numFmtId="166" fontId="5" fillId="2" borderId="1" xfId="1" applyNumberFormat="1" applyBorder="1" applyAlignment="1" applyProtection="1">
      <alignment horizontal="right"/>
      <protection locked="0"/>
    </xf>
    <xf numFmtId="9" fontId="5" fillId="2" borderId="1" xfId="1" applyNumberFormat="1" applyBorder="1"/>
    <xf numFmtId="44" fontId="5" fillId="3" borderId="1" xfId="2" applyNumberFormat="1" applyBorder="1"/>
    <xf numFmtId="166" fontId="5" fillId="3" borderId="1" xfId="2" applyNumberFormat="1" applyBorder="1" applyAlignment="1" applyProtection="1">
      <alignment horizontal="right"/>
      <protection locked="0"/>
    </xf>
    <xf numFmtId="0" fontId="5" fillId="3" borderId="1" xfId="2" applyBorder="1"/>
    <xf numFmtId="9" fontId="5" fillId="3" borderId="1" xfId="2" applyNumberFormat="1" applyBorder="1"/>
    <xf numFmtId="44" fontId="5" fillId="4" borderId="1" xfId="3" applyNumberFormat="1" applyBorder="1"/>
    <xf numFmtId="166" fontId="5" fillId="4" borderId="1" xfId="3" applyNumberFormat="1" applyBorder="1" applyAlignment="1" applyProtection="1">
      <alignment horizontal="right"/>
      <protection locked="0"/>
    </xf>
    <xf numFmtId="0" fontId="5" fillId="4" borderId="1" xfId="3" applyBorder="1"/>
    <xf numFmtId="0" fontId="5" fillId="4" borderId="1" xfId="3" applyBorder="1" applyAlignment="1">
      <alignment horizontal="right"/>
    </xf>
    <xf numFmtId="9" fontId="5" fillId="4" borderId="1" xfId="3" applyNumberFormat="1" applyBorder="1"/>
    <xf numFmtId="44" fontId="5" fillId="5" borderId="1" xfId="4" applyNumberFormat="1" applyBorder="1"/>
    <xf numFmtId="166" fontId="5" fillId="5" borderId="1" xfId="4" applyNumberFormat="1" applyBorder="1" applyAlignment="1" applyProtection="1">
      <alignment horizontal="right"/>
      <protection locked="0"/>
    </xf>
    <xf numFmtId="0" fontId="5" fillId="5" borderId="1" xfId="4" applyBorder="1"/>
    <xf numFmtId="9" fontId="5" fillId="5" borderId="1" xfId="4" applyNumberFormat="1" applyBorder="1"/>
    <xf numFmtId="0" fontId="5" fillId="2" borderId="1" xfId="1" applyBorder="1"/>
    <xf numFmtId="0" fontId="5" fillId="2" borderId="1" xfId="1" applyBorder="1" applyAlignment="1">
      <alignment horizontal="right"/>
    </xf>
    <xf numFmtId="164" fontId="5" fillId="3" borderId="8" xfId="2" applyNumberFormat="1" applyBorder="1"/>
    <xf numFmtId="167" fontId="5" fillId="3" borderId="8" xfId="2" applyNumberFormat="1" applyBorder="1"/>
    <xf numFmtId="49" fontId="5" fillId="2" borderId="1" xfId="1" applyNumberFormat="1" applyBorder="1" applyAlignment="1">
      <alignment horizontal="right"/>
    </xf>
    <xf numFmtId="9" fontId="5" fillId="2" borderId="1" xfId="1" applyNumberFormat="1" applyBorder="1" applyAlignment="1">
      <alignment horizontal="right"/>
    </xf>
    <xf numFmtId="0" fontId="1" fillId="2" borderId="1" xfId="1" applyFont="1" applyBorder="1"/>
    <xf numFmtId="0" fontId="1" fillId="0" borderId="6" xfId="0" applyFont="1" applyBorder="1"/>
    <xf numFmtId="0" fontId="6" fillId="0" borderId="1" xfId="0" applyFont="1" applyBorder="1" applyAlignment="1">
      <alignment wrapText="1"/>
    </xf>
    <xf numFmtId="10" fontId="5" fillId="2" borderId="1" xfId="1" applyNumberFormat="1" applyBorder="1" applyAlignment="1">
      <alignment wrapText="1"/>
    </xf>
    <xf numFmtId="10" fontId="5" fillId="3" borderId="2" xfId="2" applyNumberFormat="1" applyBorder="1" applyAlignment="1">
      <alignment wrapText="1"/>
    </xf>
    <xf numFmtId="10" fontId="5" fillId="3" borderId="3" xfId="2" applyNumberFormat="1" applyBorder="1" applyAlignment="1">
      <alignment wrapText="1"/>
    </xf>
    <xf numFmtId="10" fontId="5" fillId="4" borderId="2" xfId="3" applyNumberFormat="1" applyBorder="1" applyAlignment="1">
      <alignment wrapText="1"/>
    </xf>
    <xf numFmtId="10" fontId="5" fillId="4" borderId="3" xfId="3" applyNumberFormat="1" applyBorder="1" applyAlignment="1">
      <alignment wrapText="1"/>
    </xf>
    <xf numFmtId="10" fontId="5" fillId="5" borderId="2" xfId="4" applyNumberFormat="1" applyBorder="1" applyAlignment="1">
      <alignment wrapText="1"/>
    </xf>
    <xf numFmtId="10" fontId="5" fillId="5" borderId="3" xfId="4" applyNumberFormat="1" applyBorder="1" applyAlignment="1">
      <alignment wrapText="1"/>
    </xf>
    <xf numFmtId="10" fontId="5" fillId="2" borderId="2" xfId="1" applyNumberFormat="1" applyBorder="1" applyAlignment="1">
      <alignment wrapText="1"/>
    </xf>
    <xf numFmtId="10" fontId="5" fillId="2" borderId="3" xfId="1" applyNumberForma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indent="1"/>
    </xf>
    <xf numFmtId="0" fontId="12" fillId="11" borderId="1" xfId="0" applyFont="1" applyFill="1" applyBorder="1" applyAlignment="1" applyProtection="1">
      <alignment horizontal="left" indent="1"/>
      <protection locked="0"/>
    </xf>
    <xf numFmtId="0" fontId="18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/>
    </xf>
  </cellXfs>
  <cellStyles count="6">
    <cellStyle name="20% - Accent1" xfId="1" builtinId="30"/>
    <cellStyle name="20% - Accent2" xfId="2" builtinId="34"/>
    <cellStyle name="20% - Accent3" xfId="3" builtinId="38"/>
    <cellStyle name="20% - Accent5" xfId="4" builtinId="46"/>
    <cellStyle name="Normal" xfId="0" builtinId="0"/>
    <cellStyle name="Normal 2" xfId="5" xr:uid="{F3E1F682-DC81-40F7-B079-955E4FE86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arghese, Rejoy" id="{65AC1DD3-24D5-4032-A2E5-0E2CE7C4A1F3}" userId="S::rejoy.varghes@ufl.edu::822829e5-1a0b-4966-9f34-c2ee68dd8fc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9" dT="2024-04-02T16:19:05.25" personId="{65AC1DD3-24D5-4032-A2E5-0E2CE7C4A1F3}" id="{92808F9B-112D-477A-8CD2-15D13527A71A}">
    <text>40 yard dump</text>
  </threadedComment>
  <threadedComment ref="N30" dT="2024-04-02T16:19:20.33" personId="{65AC1DD3-24D5-4032-A2E5-0E2CE7C4A1F3}" id="{0FE52214-C8D9-4622-951E-FC7090BE4B9B}">
    <text>12 removals</text>
  </threadedComment>
  <threadedComment ref="N34" dT="2024-04-02T16:20:47.97" personId="{65AC1DD3-24D5-4032-A2E5-0E2CE7C4A1F3}" id="{7D471744-F177-4313-94AA-46A875FB6E1D}" done="1">
    <text>Requested vendor for updated pricing as they has used the old price sheet</text>
  </threadedComment>
  <threadedComment ref="N35" dT="2024-04-02T16:21:04.24" personId="{65AC1DD3-24D5-4032-A2E5-0E2CE7C4A1F3}" id="{91B9BD2A-1411-405A-987A-2A02E5BDEA9D}" done="1">
    <text xml:space="preserve">Requested vendor for updated pricing as they has used the old price sheet
</text>
  </threadedComment>
  <threadedComment ref="N37" dT="2024-04-02T16:21:27.86" personId="{65AC1DD3-24D5-4032-A2E5-0E2CE7C4A1F3}" id="{03FEC063-7306-48F3-A077-265F1B5FA026}" done="1">
    <text xml:space="preserve">Requested vendor for updated pricing as they has used the old price sheet
</text>
  </threadedComment>
  <threadedComment ref="N38" dT="2024-04-02T16:21:32.54" personId="{65AC1DD3-24D5-4032-A2E5-0E2CE7C4A1F3}" id="{424C0D61-8D38-426F-B9BC-9C2C0784ACE3}" done="1">
    <text xml:space="preserve">Requested vendor for updated pricing as they has used the old price sheet
</text>
  </threadedComment>
</ThreadedComment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CE62-7360-4780-8D8B-36C7E238E833}">
  <dimension ref="A1:I39"/>
  <sheetViews>
    <sheetView workbookViewId="0">
      <selection activeCell="A5" sqref="A5"/>
    </sheetView>
  </sheetViews>
  <sheetFormatPr defaultRowHeight="15" x14ac:dyDescent="0.25"/>
  <cols>
    <col min="1" max="1" width="30.140625" style="1" customWidth="1"/>
    <col min="2" max="2" width="16" style="1" bestFit="1" customWidth="1"/>
  </cols>
  <sheetData>
    <row r="1" spans="1:9" x14ac:dyDescent="0.25">
      <c r="A1" s="170" t="s">
        <v>0</v>
      </c>
      <c r="B1" s="170"/>
      <c r="C1" s="1"/>
      <c r="D1" s="1"/>
      <c r="E1" s="1"/>
      <c r="F1" s="1"/>
      <c r="G1" s="1"/>
      <c r="H1" s="1"/>
      <c r="I1" s="1"/>
    </row>
    <row r="2" spans="1:9" x14ac:dyDescent="0.25">
      <c r="A2" s="8" t="s">
        <v>1</v>
      </c>
      <c r="B2" s="158" t="s">
        <v>2</v>
      </c>
      <c r="C2" s="2"/>
      <c r="D2" s="2"/>
      <c r="E2" s="2"/>
      <c r="F2" s="2"/>
      <c r="G2" s="2"/>
      <c r="H2" s="2"/>
      <c r="I2" s="2"/>
    </row>
    <row r="3" spans="1:9" x14ac:dyDescent="0.25">
      <c r="A3" s="159" t="s">
        <v>3</v>
      </c>
      <c r="B3" s="156"/>
    </row>
    <row r="4" spans="1:9" x14ac:dyDescent="0.25">
      <c r="A4" s="4" t="s">
        <v>4</v>
      </c>
      <c r="B4" s="156" t="s">
        <v>5</v>
      </c>
    </row>
    <row r="5" spans="1:9" x14ac:dyDescent="0.25">
      <c r="A5" s="4" t="s">
        <v>6</v>
      </c>
      <c r="B5" s="157">
        <v>0.03</v>
      </c>
    </row>
    <row r="6" spans="1:9" x14ac:dyDescent="0.25">
      <c r="A6" s="4" t="s">
        <v>7</v>
      </c>
      <c r="B6" s="156" t="s">
        <v>8</v>
      </c>
    </row>
    <row r="7" spans="1:9" x14ac:dyDescent="0.25">
      <c r="A7" s="4" t="s">
        <v>9</v>
      </c>
      <c r="B7" s="156" t="s">
        <v>10</v>
      </c>
    </row>
    <row r="8" spans="1:9" x14ac:dyDescent="0.25">
      <c r="A8" s="4" t="s">
        <v>11</v>
      </c>
      <c r="B8" s="156" t="s">
        <v>12</v>
      </c>
    </row>
    <row r="9" spans="1:9" x14ac:dyDescent="0.25">
      <c r="A9" s="4" t="s">
        <v>13</v>
      </c>
      <c r="B9" s="156" t="s">
        <v>14</v>
      </c>
    </row>
    <row r="10" spans="1:9" x14ac:dyDescent="0.25">
      <c r="A10" s="4" t="s">
        <v>15</v>
      </c>
      <c r="B10" s="156" t="s">
        <v>16</v>
      </c>
    </row>
    <row r="11" spans="1:9" ht="30" x14ac:dyDescent="0.25">
      <c r="A11" s="4" t="s">
        <v>17</v>
      </c>
      <c r="B11" s="156" t="s">
        <v>18</v>
      </c>
    </row>
    <row r="12" spans="1:9" x14ac:dyDescent="0.25">
      <c r="A12" s="4" t="s">
        <v>19</v>
      </c>
      <c r="B12" s="156" t="s">
        <v>20</v>
      </c>
    </row>
    <row r="13" spans="1:9" x14ac:dyDescent="0.25">
      <c r="A13" s="4" t="s">
        <v>21</v>
      </c>
      <c r="B13" s="156" t="s">
        <v>22</v>
      </c>
    </row>
    <row r="14" spans="1:9" ht="30" x14ac:dyDescent="0.25">
      <c r="A14" s="4" t="s">
        <v>23</v>
      </c>
      <c r="B14" s="156" t="s">
        <v>24</v>
      </c>
    </row>
    <row r="15" spans="1:9" ht="30" x14ac:dyDescent="0.25">
      <c r="A15" s="4" t="s">
        <v>25</v>
      </c>
      <c r="B15" s="156" t="s">
        <v>26</v>
      </c>
    </row>
    <row r="16" spans="1:9" ht="30" x14ac:dyDescent="0.25">
      <c r="A16" s="4" t="s">
        <v>27</v>
      </c>
      <c r="B16" s="156" t="s">
        <v>28</v>
      </c>
    </row>
    <row r="17" spans="1:2" x14ac:dyDescent="0.25">
      <c r="A17" s="4" t="s">
        <v>29</v>
      </c>
      <c r="B17" s="156" t="s">
        <v>30</v>
      </c>
    </row>
    <row r="39" spans="1:1" x14ac:dyDescent="0.25">
      <c r="A39" s="1" t="s">
        <v>31</v>
      </c>
    </row>
  </sheetData>
  <mergeCells count="1">
    <mergeCell ref="A1:B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0381-8A58-4138-9D86-5C2C996689B3}">
  <dimension ref="A1:J22"/>
  <sheetViews>
    <sheetView tabSelected="1" topLeftCell="A2" workbookViewId="0">
      <selection activeCell="B11" sqref="B11"/>
    </sheetView>
  </sheetViews>
  <sheetFormatPr defaultColWidth="19.28515625" defaultRowHeight="15" x14ac:dyDescent="0.25"/>
  <cols>
    <col min="1" max="1" width="24" customWidth="1"/>
  </cols>
  <sheetData>
    <row r="1" spans="1:10" x14ac:dyDescent="0.25">
      <c r="A1" s="171" t="s">
        <v>32</v>
      </c>
      <c r="B1" s="171"/>
      <c r="C1" s="171"/>
      <c r="D1" s="171"/>
      <c r="E1" s="171"/>
      <c r="F1" s="171"/>
      <c r="G1" s="171"/>
      <c r="H1" s="172"/>
    </row>
    <row r="2" spans="1:10" ht="60" x14ac:dyDescent="0.25">
      <c r="A2" s="5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30" x14ac:dyDescent="0.25">
      <c r="A3" s="6" t="s">
        <v>41</v>
      </c>
      <c r="B3" s="126">
        <f>40+1.5</f>
        <v>41.5</v>
      </c>
      <c r="C3" s="129">
        <v>60</v>
      </c>
      <c r="D3" s="132">
        <v>102</v>
      </c>
      <c r="E3" s="134">
        <v>130</v>
      </c>
      <c r="F3" s="135">
        <v>145</v>
      </c>
      <c r="G3" s="130">
        <v>140</v>
      </c>
      <c r="H3" s="132">
        <v>232</v>
      </c>
    </row>
    <row r="4" spans="1:10" ht="45" x14ac:dyDescent="0.25">
      <c r="A4" s="6" t="s">
        <v>42</v>
      </c>
      <c r="B4" s="127">
        <f>74.95+1.5</f>
        <v>76.45</v>
      </c>
      <c r="C4" s="128">
        <v>60</v>
      </c>
      <c r="D4" s="131">
        <v>102</v>
      </c>
      <c r="E4" s="133">
        <v>90</v>
      </c>
      <c r="F4" s="125">
        <v>112</v>
      </c>
      <c r="G4" s="128">
        <v>90</v>
      </c>
      <c r="H4" s="131">
        <v>69</v>
      </c>
    </row>
    <row r="5" spans="1:10" ht="45" x14ac:dyDescent="0.25">
      <c r="A5" s="6" t="s">
        <v>43</v>
      </c>
      <c r="B5" s="127">
        <f>69.95+1.5</f>
        <v>71.45</v>
      </c>
      <c r="C5" s="128">
        <v>50</v>
      </c>
      <c r="D5" s="131">
        <v>52</v>
      </c>
      <c r="E5" s="133">
        <v>80</v>
      </c>
      <c r="F5" s="125">
        <v>65</v>
      </c>
      <c r="G5" s="128">
        <v>70</v>
      </c>
      <c r="H5" s="131">
        <v>42</v>
      </c>
    </row>
    <row r="6" spans="1:10" ht="30" x14ac:dyDescent="0.25">
      <c r="A6" s="6" t="s">
        <v>44</v>
      </c>
      <c r="B6" s="127">
        <f>12+1.5</f>
        <v>13.5</v>
      </c>
      <c r="C6" s="128">
        <v>40</v>
      </c>
      <c r="D6" s="131">
        <v>45</v>
      </c>
      <c r="E6" s="133">
        <v>50</v>
      </c>
      <c r="F6" s="125">
        <v>60</v>
      </c>
      <c r="G6" s="128">
        <v>55</v>
      </c>
      <c r="H6" s="131">
        <v>34</v>
      </c>
    </row>
    <row r="7" spans="1:10" ht="30" x14ac:dyDescent="0.25">
      <c r="A7" s="6" t="s">
        <v>45</v>
      </c>
      <c r="B7" s="127">
        <f>55+1.5</f>
        <v>56.5</v>
      </c>
      <c r="C7" s="128">
        <v>90</v>
      </c>
      <c r="D7" s="131">
        <v>130</v>
      </c>
      <c r="E7" s="133">
        <v>165</v>
      </c>
      <c r="F7" s="125">
        <v>185</v>
      </c>
      <c r="G7" s="128">
        <v>210</v>
      </c>
      <c r="H7" s="131">
        <v>326</v>
      </c>
    </row>
    <row r="8" spans="1:10" ht="45" x14ac:dyDescent="0.25">
      <c r="A8" s="6" t="s">
        <v>46</v>
      </c>
      <c r="B8" s="127">
        <f>94.95+1.5</f>
        <v>96.45</v>
      </c>
      <c r="C8" s="128">
        <v>90</v>
      </c>
      <c r="D8" s="131">
        <v>130</v>
      </c>
      <c r="E8" s="133">
        <v>110</v>
      </c>
      <c r="F8" s="125">
        <v>152</v>
      </c>
      <c r="G8" s="128">
        <v>135</v>
      </c>
      <c r="H8" s="131">
        <v>103.5</v>
      </c>
    </row>
    <row r="9" spans="1:10" ht="45" x14ac:dyDescent="0.25">
      <c r="A9" s="6" t="s">
        <v>47</v>
      </c>
      <c r="B9" s="127">
        <f>89.95+1.5</f>
        <v>91.45</v>
      </c>
      <c r="C9" s="128">
        <v>75</v>
      </c>
      <c r="D9" s="131">
        <v>90</v>
      </c>
      <c r="E9" s="133">
        <v>95</v>
      </c>
      <c r="F9" s="125">
        <v>87</v>
      </c>
      <c r="G9" s="128">
        <v>105</v>
      </c>
      <c r="H9" s="131">
        <v>63</v>
      </c>
    </row>
    <row r="10" spans="1:10" ht="30" x14ac:dyDescent="0.25">
      <c r="A10" s="6" t="s">
        <v>48</v>
      </c>
      <c r="B10" s="127">
        <f>18+1.5</f>
        <v>19.5</v>
      </c>
      <c r="C10" s="128">
        <v>60</v>
      </c>
      <c r="D10" s="131">
        <v>83</v>
      </c>
      <c r="E10" s="133">
        <v>65</v>
      </c>
      <c r="F10" s="125">
        <v>80</v>
      </c>
      <c r="G10" s="128">
        <v>82.5</v>
      </c>
      <c r="H10" s="131">
        <v>51</v>
      </c>
    </row>
    <row r="11" spans="1:10" ht="30" x14ac:dyDescent="0.25">
      <c r="A11" s="6" t="s">
        <v>49</v>
      </c>
      <c r="B11" s="161">
        <v>9.9500000000000005E-2</v>
      </c>
      <c r="C11" s="162">
        <v>0.1</v>
      </c>
      <c r="D11" s="164">
        <v>0.2</v>
      </c>
      <c r="E11" s="166">
        <v>0.15</v>
      </c>
      <c r="F11" s="168">
        <v>0.1</v>
      </c>
      <c r="G11" s="162">
        <v>0.2</v>
      </c>
      <c r="H11" s="165">
        <v>0.15</v>
      </c>
    </row>
    <row r="14" spans="1:10" x14ac:dyDescent="0.25">
      <c r="A14" s="170" t="s">
        <v>50</v>
      </c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0" ht="45" x14ac:dyDescent="0.25">
      <c r="A15" s="5" t="s">
        <v>33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55</v>
      </c>
      <c r="G15" s="3" t="s">
        <v>15</v>
      </c>
      <c r="H15" s="3" t="s">
        <v>56</v>
      </c>
      <c r="I15" s="3" t="s">
        <v>57</v>
      </c>
      <c r="J15" s="3" t="s">
        <v>58</v>
      </c>
    </row>
    <row r="16" spans="1:10" ht="30" x14ac:dyDescent="0.25">
      <c r="A16" s="7" t="s">
        <v>59</v>
      </c>
      <c r="B16" s="126">
        <v>46</v>
      </c>
      <c r="C16" s="129">
        <v>48.3</v>
      </c>
      <c r="D16" s="132">
        <v>54</v>
      </c>
      <c r="E16" s="134">
        <v>60.34</v>
      </c>
      <c r="F16" s="135">
        <v>65</v>
      </c>
      <c r="G16" s="130">
        <v>53.62</v>
      </c>
      <c r="H16" s="132">
        <v>80</v>
      </c>
      <c r="I16" s="135">
        <v>60</v>
      </c>
      <c r="J16" s="130">
        <v>85</v>
      </c>
    </row>
    <row r="17" spans="1:10" ht="30" x14ac:dyDescent="0.25">
      <c r="A17" s="7" t="s">
        <v>60</v>
      </c>
      <c r="B17" s="127">
        <v>38</v>
      </c>
      <c r="C17" s="128">
        <v>32.200000000000003</v>
      </c>
      <c r="D17" s="131">
        <v>32</v>
      </c>
      <c r="E17" s="133">
        <v>39.06</v>
      </c>
      <c r="F17" s="125">
        <v>45</v>
      </c>
      <c r="G17" s="128">
        <v>45.94</v>
      </c>
      <c r="H17" s="131">
        <v>70</v>
      </c>
      <c r="I17" s="125">
        <v>40</v>
      </c>
      <c r="J17" s="128">
        <v>65</v>
      </c>
    </row>
    <row r="18" spans="1:10" ht="30" x14ac:dyDescent="0.25">
      <c r="A18" s="7" t="s">
        <v>61</v>
      </c>
      <c r="B18" s="127">
        <v>38</v>
      </c>
      <c r="C18" s="128">
        <v>24.15</v>
      </c>
      <c r="D18" s="131">
        <v>25</v>
      </c>
      <c r="E18" s="133">
        <v>29.81</v>
      </c>
      <c r="F18" s="125">
        <v>35</v>
      </c>
      <c r="G18" s="128">
        <v>36.68</v>
      </c>
      <c r="H18" s="131">
        <v>50</v>
      </c>
      <c r="I18" s="125">
        <v>35</v>
      </c>
      <c r="J18" s="128">
        <v>35</v>
      </c>
    </row>
    <row r="19" spans="1:10" ht="30" x14ac:dyDescent="0.25">
      <c r="A19" s="7" t="s">
        <v>62</v>
      </c>
      <c r="B19" s="127">
        <v>46</v>
      </c>
      <c r="C19" s="128">
        <v>72.45</v>
      </c>
      <c r="D19" s="131">
        <v>76.5</v>
      </c>
      <c r="E19" s="133">
        <v>84.88</v>
      </c>
      <c r="F19" s="125">
        <v>75</v>
      </c>
      <c r="G19" s="128">
        <v>76.77</v>
      </c>
      <c r="H19" s="131">
        <v>100</v>
      </c>
      <c r="I19" s="125">
        <v>85</v>
      </c>
      <c r="J19" s="128">
        <v>190</v>
      </c>
    </row>
    <row r="20" spans="1:10" ht="30" x14ac:dyDescent="0.25">
      <c r="A20" s="7" t="s">
        <v>63</v>
      </c>
      <c r="B20" s="127">
        <v>38</v>
      </c>
      <c r="C20" s="128">
        <v>48.3</v>
      </c>
      <c r="D20" s="131">
        <v>46.8</v>
      </c>
      <c r="E20" s="133">
        <v>56.24</v>
      </c>
      <c r="F20" s="125">
        <v>55</v>
      </c>
      <c r="G20" s="128">
        <v>64.400000000000006</v>
      </c>
      <c r="H20" s="131">
        <v>88</v>
      </c>
      <c r="I20" s="125">
        <v>55</v>
      </c>
      <c r="J20" s="128">
        <v>95</v>
      </c>
    </row>
    <row r="21" spans="1:10" ht="30" x14ac:dyDescent="0.25">
      <c r="A21" s="7" t="s">
        <v>64</v>
      </c>
      <c r="B21" s="127">
        <v>38</v>
      </c>
      <c r="C21" s="128">
        <v>36.200000000000003</v>
      </c>
      <c r="D21" s="131">
        <v>35</v>
      </c>
      <c r="E21" s="133">
        <v>42.8</v>
      </c>
      <c r="F21" s="125">
        <v>45</v>
      </c>
      <c r="G21" s="128">
        <v>52.4</v>
      </c>
      <c r="H21" s="131">
        <v>60</v>
      </c>
      <c r="I21" s="125">
        <v>45</v>
      </c>
      <c r="J21" s="128">
        <v>55</v>
      </c>
    </row>
    <row r="22" spans="1:10" ht="30" x14ac:dyDescent="0.25">
      <c r="A22" s="7" t="s">
        <v>65</v>
      </c>
      <c r="B22" s="161">
        <v>0.15</v>
      </c>
      <c r="C22" s="163">
        <v>0.15</v>
      </c>
      <c r="D22" s="165">
        <v>0.15</v>
      </c>
      <c r="E22" s="167">
        <v>0.1</v>
      </c>
      <c r="F22" s="169">
        <v>0.15</v>
      </c>
      <c r="G22" s="163">
        <v>0.1</v>
      </c>
      <c r="H22" s="165">
        <v>0.15</v>
      </c>
      <c r="I22" s="169">
        <v>0.1</v>
      </c>
      <c r="J22" s="163">
        <v>0.17</v>
      </c>
    </row>
  </sheetData>
  <mergeCells count="2">
    <mergeCell ref="A1:H1"/>
    <mergeCell ref="A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1AF-A73F-48B2-89A3-BE498799E63F}">
  <dimension ref="A1:J9"/>
  <sheetViews>
    <sheetView workbookViewId="0">
      <selection activeCell="H4" sqref="H4"/>
    </sheetView>
  </sheetViews>
  <sheetFormatPr defaultColWidth="18.140625" defaultRowHeight="15" x14ac:dyDescent="0.25"/>
  <cols>
    <col min="1" max="1" width="19.85546875" bestFit="1" customWidth="1"/>
  </cols>
  <sheetData>
    <row r="1" spans="1:10" x14ac:dyDescent="0.25">
      <c r="B1" s="170" t="s">
        <v>66</v>
      </c>
      <c r="C1" s="170"/>
      <c r="D1" s="170"/>
      <c r="E1" s="170"/>
      <c r="F1" s="170"/>
      <c r="G1" s="170"/>
      <c r="H1" s="170"/>
      <c r="I1" s="170"/>
      <c r="J1" s="170"/>
    </row>
    <row r="2" spans="1:10" ht="60" x14ac:dyDescent="0.25">
      <c r="A2" s="5" t="s">
        <v>33</v>
      </c>
      <c r="B2" s="3" t="s">
        <v>40</v>
      </c>
      <c r="C2" s="3" t="s">
        <v>34</v>
      </c>
      <c r="D2" s="3" t="s">
        <v>67</v>
      </c>
      <c r="E2" s="3" t="s">
        <v>35</v>
      </c>
      <c r="F2" s="3" t="s">
        <v>68</v>
      </c>
      <c r="G2" s="3" t="s">
        <v>69</v>
      </c>
      <c r="H2" s="3" t="s">
        <v>38</v>
      </c>
      <c r="I2" s="3" t="s">
        <v>29</v>
      </c>
      <c r="J2" s="3" t="s">
        <v>39</v>
      </c>
    </row>
    <row r="3" spans="1:10" ht="30" x14ac:dyDescent="0.25">
      <c r="A3" s="7" t="s">
        <v>70</v>
      </c>
      <c r="B3" s="126">
        <v>69</v>
      </c>
      <c r="C3" s="129">
        <f>74.95+1.5</f>
        <v>76.45</v>
      </c>
      <c r="D3" s="132">
        <v>78</v>
      </c>
      <c r="E3" s="134">
        <v>60</v>
      </c>
      <c r="F3" s="135">
        <v>100</v>
      </c>
      <c r="G3" s="130">
        <v>95</v>
      </c>
      <c r="H3" s="132">
        <v>79.75</v>
      </c>
      <c r="I3" s="134">
        <v>45.57</v>
      </c>
      <c r="J3" s="135">
        <v>90</v>
      </c>
    </row>
    <row r="4" spans="1:10" ht="30" x14ac:dyDescent="0.25">
      <c r="A4" s="7" t="s">
        <v>71</v>
      </c>
      <c r="B4" s="127">
        <v>42</v>
      </c>
      <c r="C4" s="128">
        <f>69.95+1.5</f>
        <v>71.45</v>
      </c>
      <c r="D4" s="131">
        <v>58</v>
      </c>
      <c r="E4" s="133">
        <v>50</v>
      </c>
      <c r="F4" s="125">
        <v>0</v>
      </c>
      <c r="G4" s="128">
        <v>50</v>
      </c>
      <c r="H4" s="131">
        <v>72.75</v>
      </c>
      <c r="I4" s="133">
        <v>38.53</v>
      </c>
      <c r="J4" s="125">
        <v>70</v>
      </c>
    </row>
    <row r="5" spans="1:10" ht="30" x14ac:dyDescent="0.25">
      <c r="A5" s="7" t="s">
        <v>72</v>
      </c>
      <c r="B5" s="127">
        <v>34</v>
      </c>
      <c r="C5" s="128">
        <f>12+1.5</f>
        <v>13.5</v>
      </c>
      <c r="D5" s="131">
        <v>18</v>
      </c>
      <c r="E5" s="133">
        <v>40</v>
      </c>
      <c r="F5" s="125">
        <v>45</v>
      </c>
      <c r="G5" s="128">
        <v>50</v>
      </c>
      <c r="H5" s="131">
        <v>67.75</v>
      </c>
      <c r="I5" s="133">
        <v>27.5</v>
      </c>
      <c r="J5" s="125">
        <v>55</v>
      </c>
    </row>
    <row r="6" spans="1:10" ht="30" x14ac:dyDescent="0.25">
      <c r="A6" s="7" t="s">
        <v>73</v>
      </c>
      <c r="B6" s="127">
        <v>103.5</v>
      </c>
      <c r="C6" s="128">
        <f>94.95+1.5</f>
        <v>96.45</v>
      </c>
      <c r="D6" s="131">
        <v>108</v>
      </c>
      <c r="E6" s="133">
        <v>90</v>
      </c>
      <c r="F6" s="125">
        <v>145</v>
      </c>
      <c r="G6" s="128">
        <v>95</v>
      </c>
      <c r="H6" s="131">
        <v>99.75</v>
      </c>
      <c r="I6" s="133">
        <v>68.349999999999994</v>
      </c>
      <c r="J6" s="125">
        <v>135</v>
      </c>
    </row>
    <row r="7" spans="1:10" ht="30" x14ac:dyDescent="0.25">
      <c r="A7" s="7" t="s">
        <v>74</v>
      </c>
      <c r="B7" s="127">
        <v>63</v>
      </c>
      <c r="C7" s="128">
        <f>89.95+1.5</f>
        <v>91.45</v>
      </c>
      <c r="D7" s="131">
        <v>78</v>
      </c>
      <c r="E7" s="133">
        <v>75</v>
      </c>
      <c r="F7" s="125">
        <v>0</v>
      </c>
      <c r="G7" s="128">
        <v>50</v>
      </c>
      <c r="H7" s="131">
        <v>92.75</v>
      </c>
      <c r="I7" s="133">
        <v>57.79</v>
      </c>
      <c r="J7" s="125">
        <v>105</v>
      </c>
    </row>
    <row r="8" spans="1:10" ht="30" x14ac:dyDescent="0.25">
      <c r="A8" s="7" t="s">
        <v>75</v>
      </c>
      <c r="B8" s="127">
        <v>51</v>
      </c>
      <c r="C8" s="128">
        <f>18+1.5</f>
        <v>19.5</v>
      </c>
      <c r="D8" s="131">
        <v>28</v>
      </c>
      <c r="E8" s="133">
        <v>60</v>
      </c>
      <c r="F8" s="125">
        <v>90</v>
      </c>
      <c r="G8" s="128">
        <v>50</v>
      </c>
      <c r="H8" s="131">
        <v>87.75</v>
      </c>
      <c r="I8" s="133">
        <v>41.25</v>
      </c>
      <c r="J8" s="125">
        <v>82.5</v>
      </c>
    </row>
    <row r="9" spans="1:10" ht="30" x14ac:dyDescent="0.25">
      <c r="A9" s="7" t="s">
        <v>65</v>
      </c>
      <c r="B9" s="161">
        <v>0.15</v>
      </c>
      <c r="C9" s="163">
        <v>9.9500000000000005E-2</v>
      </c>
      <c r="D9" s="165">
        <v>0.125</v>
      </c>
      <c r="E9" s="167">
        <v>0.1</v>
      </c>
      <c r="F9" s="169">
        <v>0.3</v>
      </c>
      <c r="G9" s="163">
        <v>0.25</v>
      </c>
      <c r="H9" s="165">
        <v>0.1</v>
      </c>
      <c r="I9" s="167">
        <v>2.5</v>
      </c>
      <c r="J9" s="169">
        <v>0.2</v>
      </c>
    </row>
  </sheetData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B97A-5CBD-40CB-813D-F142184154A3}">
  <dimension ref="A1:N16"/>
  <sheetViews>
    <sheetView workbookViewId="0">
      <selection activeCell="A2" sqref="A2"/>
    </sheetView>
  </sheetViews>
  <sheetFormatPr defaultRowHeight="15" x14ac:dyDescent="0.25"/>
  <cols>
    <col min="1" max="1" width="24.5703125" bestFit="1" customWidth="1"/>
    <col min="2" max="2" width="11.85546875" customWidth="1"/>
    <col min="3" max="3" width="11.28515625" customWidth="1"/>
    <col min="4" max="4" width="12.28515625" customWidth="1"/>
    <col min="5" max="5" width="13.7109375" customWidth="1"/>
    <col min="6" max="6" width="11.5703125" bestFit="1" customWidth="1"/>
    <col min="8" max="8" width="14.5703125" customWidth="1"/>
    <col min="9" max="9" width="10.7109375" customWidth="1"/>
    <col min="10" max="10" width="13.42578125" bestFit="1" customWidth="1"/>
    <col min="11" max="11" width="9.28515625" bestFit="1" customWidth="1"/>
    <col min="12" max="12" width="11.28515625" customWidth="1"/>
    <col min="13" max="13" width="12.85546875" customWidth="1"/>
    <col min="14" max="14" width="11.85546875" customWidth="1"/>
  </cols>
  <sheetData>
    <row r="1" spans="1:14" x14ac:dyDescent="0.25">
      <c r="A1" s="173" t="s">
        <v>255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4" ht="75" x14ac:dyDescent="0.25">
      <c r="A2" s="160" t="s">
        <v>33</v>
      </c>
      <c r="B2" s="3" t="s">
        <v>76</v>
      </c>
      <c r="C2" s="3" t="s">
        <v>21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3" t="s">
        <v>82</v>
      </c>
      <c r="J2" s="3" t="s">
        <v>83</v>
      </c>
      <c r="K2" s="3" t="s">
        <v>84</v>
      </c>
      <c r="L2" s="3" t="s">
        <v>85</v>
      </c>
      <c r="M2" s="3" t="s">
        <v>86</v>
      </c>
      <c r="N2" s="3" t="s">
        <v>87</v>
      </c>
    </row>
    <row r="3" spans="1:14" ht="30" x14ac:dyDescent="0.25">
      <c r="A3" s="9" t="s">
        <v>88</v>
      </c>
      <c r="B3" s="125"/>
      <c r="C3" s="128"/>
      <c r="D3" s="131"/>
      <c r="E3" s="133"/>
      <c r="F3" s="125"/>
      <c r="G3" s="128"/>
      <c r="H3" s="131"/>
      <c r="I3" s="133"/>
      <c r="J3" s="125"/>
      <c r="K3" s="128"/>
      <c r="L3" s="131"/>
      <c r="M3" s="133"/>
      <c r="N3" s="125" t="s">
        <v>89</v>
      </c>
    </row>
    <row r="4" spans="1:14" ht="45" x14ac:dyDescent="0.25">
      <c r="A4" s="10" t="s">
        <v>90</v>
      </c>
      <c r="B4" s="126" t="s">
        <v>91</v>
      </c>
      <c r="C4" s="129">
        <v>37.5</v>
      </c>
      <c r="D4" s="132">
        <v>65</v>
      </c>
      <c r="E4" s="134">
        <v>59.97</v>
      </c>
      <c r="F4" s="135">
        <v>48.12</v>
      </c>
      <c r="G4" s="130">
        <v>65</v>
      </c>
      <c r="H4" s="132">
        <v>75</v>
      </c>
      <c r="I4" s="134" t="s">
        <v>91</v>
      </c>
      <c r="J4" s="135">
        <v>85.5</v>
      </c>
      <c r="K4" s="130">
        <v>70</v>
      </c>
      <c r="L4" s="132">
        <v>70</v>
      </c>
      <c r="M4" s="134">
        <v>90</v>
      </c>
      <c r="N4" s="135">
        <v>90</v>
      </c>
    </row>
    <row r="5" spans="1:14" ht="30" x14ac:dyDescent="0.25">
      <c r="A5" s="10" t="s">
        <v>92</v>
      </c>
      <c r="B5" s="126" t="s">
        <v>91</v>
      </c>
      <c r="C5" s="128">
        <v>32.5</v>
      </c>
      <c r="D5" s="131">
        <v>55</v>
      </c>
      <c r="E5" s="133">
        <v>46.64</v>
      </c>
      <c r="F5" s="125">
        <v>41.77</v>
      </c>
      <c r="G5" s="128">
        <v>45</v>
      </c>
      <c r="H5" s="131">
        <v>75</v>
      </c>
      <c r="I5" s="134" t="s">
        <v>91</v>
      </c>
      <c r="J5" s="125">
        <v>50</v>
      </c>
      <c r="K5" s="128">
        <v>60</v>
      </c>
      <c r="L5" s="131">
        <v>60</v>
      </c>
      <c r="M5" s="133">
        <v>75</v>
      </c>
      <c r="N5" s="125">
        <v>90</v>
      </c>
    </row>
    <row r="6" spans="1:14" ht="30" x14ac:dyDescent="0.25">
      <c r="A6" s="10" t="s">
        <v>93</v>
      </c>
      <c r="B6" s="126" t="s">
        <v>91</v>
      </c>
      <c r="C6" s="128">
        <v>25</v>
      </c>
      <c r="D6" s="131">
        <v>45</v>
      </c>
      <c r="E6" s="133">
        <v>33.31</v>
      </c>
      <c r="F6" s="125">
        <v>24.86</v>
      </c>
      <c r="G6" s="128">
        <v>35</v>
      </c>
      <c r="H6" s="131"/>
      <c r="I6" s="134" t="s">
        <v>91</v>
      </c>
      <c r="J6" s="125">
        <v>31.14</v>
      </c>
      <c r="K6" s="128">
        <v>50</v>
      </c>
      <c r="L6" s="131">
        <v>55</v>
      </c>
      <c r="M6" s="133">
        <v>65</v>
      </c>
      <c r="N6" s="125">
        <v>70</v>
      </c>
    </row>
    <row r="7" spans="1:14" ht="45" x14ac:dyDescent="0.25">
      <c r="A7" s="10" t="s">
        <v>94</v>
      </c>
      <c r="B7" s="126" t="s">
        <v>91</v>
      </c>
      <c r="C7" s="128">
        <v>37.5</v>
      </c>
      <c r="D7" s="131">
        <v>85</v>
      </c>
      <c r="E7" s="133">
        <v>59.97</v>
      </c>
      <c r="F7" s="125">
        <v>72.180000000000007</v>
      </c>
      <c r="G7" s="128">
        <v>85</v>
      </c>
      <c r="H7" s="131">
        <v>75</v>
      </c>
      <c r="I7" s="134" t="s">
        <v>91</v>
      </c>
      <c r="J7" s="125">
        <v>127.52</v>
      </c>
      <c r="K7" s="128">
        <v>100</v>
      </c>
      <c r="L7" s="131">
        <v>90</v>
      </c>
      <c r="M7" s="133">
        <v>90</v>
      </c>
      <c r="N7" s="125">
        <v>135</v>
      </c>
    </row>
    <row r="8" spans="1:14" ht="30" x14ac:dyDescent="0.25">
      <c r="A8" s="10" t="s">
        <v>95</v>
      </c>
      <c r="B8" s="126" t="s">
        <v>91</v>
      </c>
      <c r="C8" s="128">
        <v>35</v>
      </c>
      <c r="D8" s="131">
        <v>75</v>
      </c>
      <c r="E8" s="133">
        <v>46.64</v>
      </c>
      <c r="F8" s="125">
        <v>62.65</v>
      </c>
      <c r="G8" s="128">
        <v>65</v>
      </c>
      <c r="H8" s="131">
        <v>75</v>
      </c>
      <c r="I8" s="134" t="s">
        <v>91</v>
      </c>
      <c r="J8" s="125">
        <v>75</v>
      </c>
      <c r="K8" s="128">
        <v>80</v>
      </c>
      <c r="L8" s="131">
        <v>80</v>
      </c>
      <c r="M8" s="133">
        <v>90</v>
      </c>
      <c r="N8" s="125">
        <v>135</v>
      </c>
    </row>
    <row r="9" spans="1:14" ht="30" x14ac:dyDescent="0.25">
      <c r="A9" s="10" t="s">
        <v>96</v>
      </c>
      <c r="B9" s="126" t="s">
        <v>91</v>
      </c>
      <c r="C9" s="128">
        <v>27</v>
      </c>
      <c r="D9" s="131">
        <v>60</v>
      </c>
      <c r="E9" s="133">
        <v>33.31</v>
      </c>
      <c r="F9" s="125">
        <v>37.29</v>
      </c>
      <c r="G9" s="128">
        <v>45</v>
      </c>
      <c r="H9" s="131"/>
      <c r="I9" s="134" t="s">
        <v>91</v>
      </c>
      <c r="J9" s="125">
        <v>45.91</v>
      </c>
      <c r="K9" s="128">
        <v>65</v>
      </c>
      <c r="L9" s="131">
        <v>75</v>
      </c>
      <c r="M9" s="133">
        <v>90</v>
      </c>
      <c r="N9" s="125">
        <v>90</v>
      </c>
    </row>
    <row r="10" spans="1:14" ht="15.75" x14ac:dyDescent="0.25">
      <c r="A10" s="11" t="s">
        <v>97</v>
      </c>
      <c r="B10" s="127"/>
      <c r="C10" s="128"/>
      <c r="D10" s="131"/>
      <c r="E10" s="133"/>
      <c r="F10" s="125"/>
      <c r="G10" s="128"/>
      <c r="H10" s="131"/>
      <c r="I10" s="133"/>
      <c r="J10" s="125"/>
      <c r="K10" s="128"/>
      <c r="L10" s="131"/>
      <c r="M10" s="133"/>
      <c r="N10" s="125"/>
    </row>
    <row r="11" spans="1:14" ht="45" x14ac:dyDescent="0.25">
      <c r="A11" s="10" t="s">
        <v>90</v>
      </c>
      <c r="B11" s="127">
        <v>20</v>
      </c>
      <c r="C11" s="130" t="s">
        <v>91</v>
      </c>
      <c r="D11" s="132" t="s">
        <v>91</v>
      </c>
      <c r="E11" s="133">
        <v>59.97</v>
      </c>
      <c r="F11" s="125">
        <v>48.12</v>
      </c>
      <c r="G11" s="128">
        <v>65</v>
      </c>
      <c r="H11" s="131">
        <v>75</v>
      </c>
      <c r="I11" s="133">
        <v>120</v>
      </c>
      <c r="J11" s="125">
        <v>86.5</v>
      </c>
      <c r="K11" s="128">
        <v>70</v>
      </c>
      <c r="L11" s="131">
        <v>70</v>
      </c>
      <c r="M11" s="133">
        <v>90</v>
      </c>
      <c r="N11" s="125">
        <v>90</v>
      </c>
    </row>
    <row r="12" spans="1:14" ht="45" x14ac:dyDescent="0.25">
      <c r="A12" s="7" t="s">
        <v>98</v>
      </c>
      <c r="B12" s="127">
        <v>18</v>
      </c>
      <c r="C12" s="130" t="s">
        <v>91</v>
      </c>
      <c r="D12" s="132" t="s">
        <v>91</v>
      </c>
      <c r="E12" s="133">
        <v>46.64</v>
      </c>
      <c r="F12" s="125">
        <v>41.77</v>
      </c>
      <c r="G12" s="128">
        <v>45</v>
      </c>
      <c r="H12" s="131">
        <v>75</v>
      </c>
      <c r="I12" s="133">
        <v>110</v>
      </c>
      <c r="J12" s="125">
        <v>50</v>
      </c>
      <c r="K12" s="128">
        <v>55</v>
      </c>
      <c r="L12" s="131">
        <v>60</v>
      </c>
      <c r="M12" s="133">
        <v>75</v>
      </c>
      <c r="N12" s="125">
        <v>90</v>
      </c>
    </row>
    <row r="13" spans="1:14" ht="45" x14ac:dyDescent="0.25">
      <c r="A13" s="7" t="s">
        <v>99</v>
      </c>
      <c r="B13" s="127">
        <v>16</v>
      </c>
      <c r="C13" s="130" t="s">
        <v>91</v>
      </c>
      <c r="D13" s="132" t="s">
        <v>91</v>
      </c>
      <c r="E13" s="133">
        <v>33.31</v>
      </c>
      <c r="F13" s="125">
        <v>24.86</v>
      </c>
      <c r="G13" s="128">
        <v>35</v>
      </c>
      <c r="H13" s="131">
        <v>75</v>
      </c>
      <c r="I13" s="133">
        <v>80</v>
      </c>
      <c r="J13" s="125">
        <v>31.14</v>
      </c>
      <c r="K13" s="128">
        <v>50</v>
      </c>
      <c r="L13" s="131">
        <v>55</v>
      </c>
      <c r="M13" s="133">
        <v>65</v>
      </c>
      <c r="N13" s="125">
        <v>70</v>
      </c>
    </row>
    <row r="14" spans="1:14" ht="45" x14ac:dyDescent="0.25">
      <c r="A14" s="7" t="s">
        <v>100</v>
      </c>
      <c r="B14" s="127">
        <v>23</v>
      </c>
      <c r="C14" s="130" t="s">
        <v>91</v>
      </c>
      <c r="D14" s="132" t="s">
        <v>91</v>
      </c>
      <c r="E14" s="133">
        <v>59.97</v>
      </c>
      <c r="F14" s="125">
        <v>72.180000000000007</v>
      </c>
      <c r="G14" s="128">
        <v>85</v>
      </c>
      <c r="H14" s="131">
        <v>75</v>
      </c>
      <c r="I14" s="133">
        <v>180</v>
      </c>
      <c r="J14" s="125">
        <v>127.52</v>
      </c>
      <c r="K14" s="128">
        <v>100</v>
      </c>
      <c r="L14" s="131">
        <v>90</v>
      </c>
      <c r="M14" s="133">
        <v>90</v>
      </c>
      <c r="N14" s="125">
        <v>135</v>
      </c>
    </row>
    <row r="15" spans="1:14" ht="45" x14ac:dyDescent="0.25">
      <c r="A15" s="7" t="s">
        <v>101</v>
      </c>
      <c r="B15" s="127">
        <v>19</v>
      </c>
      <c r="C15" s="130" t="s">
        <v>91</v>
      </c>
      <c r="D15" s="132" t="s">
        <v>91</v>
      </c>
      <c r="E15" s="133">
        <v>46.64</v>
      </c>
      <c r="F15" s="125">
        <v>62.65</v>
      </c>
      <c r="G15" s="128">
        <v>65</v>
      </c>
      <c r="H15" s="131">
        <v>75</v>
      </c>
      <c r="I15" s="133">
        <v>165</v>
      </c>
      <c r="J15" s="125">
        <v>75</v>
      </c>
      <c r="K15" s="128">
        <v>75</v>
      </c>
      <c r="L15" s="131">
        <v>80</v>
      </c>
      <c r="M15" s="133">
        <v>90</v>
      </c>
      <c r="N15" s="125">
        <v>135</v>
      </c>
    </row>
    <row r="16" spans="1:14" ht="45" x14ac:dyDescent="0.25">
      <c r="A16" s="7" t="s">
        <v>102</v>
      </c>
      <c r="B16" s="127">
        <v>17</v>
      </c>
      <c r="C16" s="130" t="s">
        <v>91</v>
      </c>
      <c r="D16" s="132" t="s">
        <v>91</v>
      </c>
      <c r="E16" s="133">
        <v>33.31</v>
      </c>
      <c r="F16" s="125">
        <v>37.29</v>
      </c>
      <c r="G16" s="128">
        <v>45</v>
      </c>
      <c r="H16" s="131">
        <v>75</v>
      </c>
      <c r="I16" s="133">
        <v>120</v>
      </c>
      <c r="J16" s="125">
        <v>31.14</v>
      </c>
      <c r="K16" s="128">
        <v>65</v>
      </c>
      <c r="L16" s="131">
        <v>75</v>
      </c>
      <c r="M16" s="133">
        <v>90</v>
      </c>
      <c r="N16" s="125">
        <v>90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AFED-6E3E-49D3-ADE4-3AEFCBBE1864}">
  <dimension ref="A1:H110"/>
  <sheetViews>
    <sheetView zoomScale="80" zoomScaleNormal="80" workbookViewId="0">
      <selection activeCell="A2" sqref="A2:C2"/>
    </sheetView>
  </sheetViews>
  <sheetFormatPr defaultRowHeight="15" x14ac:dyDescent="0.25"/>
  <cols>
    <col min="1" max="1" width="6.7109375" bestFit="1" customWidth="1"/>
    <col min="2" max="2" width="94.140625" bestFit="1" customWidth="1"/>
    <col min="3" max="3" width="17.7109375" bestFit="1" customWidth="1"/>
    <col min="4" max="4" width="25.5703125" bestFit="1" customWidth="1"/>
    <col min="5" max="5" width="23.28515625" bestFit="1" customWidth="1"/>
    <col min="6" max="6" width="23.7109375" bestFit="1" customWidth="1"/>
    <col min="7" max="7" width="22.28515625" bestFit="1" customWidth="1"/>
    <col min="8" max="8" width="26.28515625" bestFit="1" customWidth="1"/>
  </cols>
  <sheetData>
    <row r="1" spans="1:8" ht="18" x14ac:dyDescent="0.25">
      <c r="A1" s="174" t="s">
        <v>103</v>
      </c>
      <c r="B1" s="174"/>
      <c r="C1" s="174"/>
      <c r="D1" s="174"/>
      <c r="E1" s="174"/>
      <c r="F1" s="174"/>
      <c r="G1" s="174"/>
      <c r="H1" s="174"/>
    </row>
    <row r="2" spans="1:8" ht="18" x14ac:dyDescent="0.25">
      <c r="A2" s="174" t="s">
        <v>104</v>
      </c>
      <c r="B2" s="174"/>
      <c r="C2" s="174"/>
      <c r="D2" s="117" t="s">
        <v>105</v>
      </c>
      <c r="E2" s="118" t="s">
        <v>106</v>
      </c>
      <c r="F2" s="119" t="s">
        <v>107</v>
      </c>
      <c r="G2" s="120" t="s">
        <v>108</v>
      </c>
      <c r="H2" s="121" t="s">
        <v>109</v>
      </c>
    </row>
    <row r="3" spans="1:8" ht="15.75" x14ac:dyDescent="0.25">
      <c r="A3" s="115" t="s">
        <v>110</v>
      </c>
      <c r="B3" s="116" t="s">
        <v>111</v>
      </c>
      <c r="C3" s="115" t="s">
        <v>112</v>
      </c>
      <c r="D3" s="14" t="s">
        <v>113</v>
      </c>
      <c r="E3" s="15" t="s">
        <v>113</v>
      </c>
      <c r="F3" s="16" t="s">
        <v>113</v>
      </c>
      <c r="G3" s="17" t="s">
        <v>113</v>
      </c>
      <c r="H3" s="18" t="s">
        <v>113</v>
      </c>
    </row>
    <row r="4" spans="1:8" ht="15.75" x14ac:dyDescent="0.25">
      <c r="A4" s="12" t="s">
        <v>114</v>
      </c>
      <c r="B4" s="19" t="s">
        <v>115</v>
      </c>
      <c r="C4" s="20"/>
      <c r="D4" s="21"/>
      <c r="E4" s="22"/>
      <c r="F4" s="23"/>
      <c r="G4" s="24"/>
      <c r="H4" s="25"/>
    </row>
    <row r="5" spans="1:8" ht="15.75" x14ac:dyDescent="0.25">
      <c r="A5" s="26">
        <v>1</v>
      </c>
      <c r="B5" s="27" t="s">
        <v>116</v>
      </c>
      <c r="C5" s="27" t="s">
        <v>117</v>
      </c>
      <c r="D5" s="28">
        <v>400</v>
      </c>
      <c r="E5" s="29">
        <v>800</v>
      </c>
      <c r="F5" s="30">
        <v>3500</v>
      </c>
      <c r="G5" s="31">
        <v>1500</v>
      </c>
      <c r="H5" s="32">
        <v>2500</v>
      </c>
    </row>
    <row r="6" spans="1:8" ht="15.75" x14ac:dyDescent="0.25">
      <c r="A6" s="33">
        <v>2</v>
      </c>
      <c r="B6" s="27" t="s">
        <v>118</v>
      </c>
      <c r="C6" s="27" t="s">
        <v>117</v>
      </c>
      <c r="D6" s="28">
        <v>0</v>
      </c>
      <c r="E6" s="29">
        <v>0</v>
      </c>
      <c r="F6" s="30">
        <v>1</v>
      </c>
      <c r="G6" s="31">
        <v>0</v>
      </c>
      <c r="H6" s="32" t="s">
        <v>119</v>
      </c>
    </row>
    <row r="7" spans="1:8" ht="15.75" x14ac:dyDescent="0.25">
      <c r="A7" s="33">
        <v>3</v>
      </c>
      <c r="B7" s="27" t="s">
        <v>120</v>
      </c>
      <c r="C7" s="27" t="s">
        <v>121</v>
      </c>
      <c r="D7" s="28">
        <v>400</v>
      </c>
      <c r="E7" s="29">
        <v>500</v>
      </c>
      <c r="F7" s="34">
        <v>1000</v>
      </c>
      <c r="G7" s="35">
        <v>875</v>
      </c>
      <c r="H7" s="32">
        <v>500</v>
      </c>
    </row>
    <row r="8" spans="1:8" ht="15.75" x14ac:dyDescent="0.25">
      <c r="A8" s="33">
        <v>4</v>
      </c>
      <c r="B8" s="27" t="s">
        <v>122</v>
      </c>
      <c r="C8" s="27" t="s">
        <v>123</v>
      </c>
      <c r="D8" s="28">
        <v>0</v>
      </c>
      <c r="E8" s="29">
        <v>250</v>
      </c>
      <c r="F8" s="30">
        <v>500</v>
      </c>
      <c r="G8" s="31">
        <v>675</v>
      </c>
      <c r="H8" s="32" t="s">
        <v>119</v>
      </c>
    </row>
    <row r="9" spans="1:8" ht="15.75" x14ac:dyDescent="0.25">
      <c r="A9" s="33">
        <v>5</v>
      </c>
      <c r="B9" s="27" t="s">
        <v>124</v>
      </c>
      <c r="C9" s="27" t="s">
        <v>125</v>
      </c>
      <c r="D9" s="28">
        <v>0</v>
      </c>
      <c r="E9" s="29">
        <v>0</v>
      </c>
      <c r="F9" s="30">
        <v>1</v>
      </c>
      <c r="G9" s="31">
        <v>0</v>
      </c>
      <c r="H9" s="32" t="s">
        <v>119</v>
      </c>
    </row>
    <row r="10" spans="1:8" ht="15.75" x14ac:dyDescent="0.25">
      <c r="A10" s="33">
        <v>6</v>
      </c>
      <c r="B10" s="27" t="s">
        <v>126</v>
      </c>
      <c r="C10" s="27" t="s">
        <v>125</v>
      </c>
      <c r="D10" s="28">
        <v>20</v>
      </c>
      <c r="E10" s="29">
        <v>100</v>
      </c>
      <c r="F10" s="30">
        <v>1000</v>
      </c>
      <c r="G10" s="31">
        <v>0</v>
      </c>
      <c r="H10" s="32">
        <v>100</v>
      </c>
    </row>
    <row r="11" spans="1:8" ht="15.75" x14ac:dyDescent="0.25">
      <c r="A11" s="33">
        <v>7</v>
      </c>
      <c r="B11" s="27" t="s">
        <v>127</v>
      </c>
      <c r="C11" s="27" t="s">
        <v>128</v>
      </c>
      <c r="D11" s="28">
        <v>75</v>
      </c>
      <c r="E11" s="29">
        <v>50</v>
      </c>
      <c r="F11" s="30">
        <v>250</v>
      </c>
      <c r="G11" s="31">
        <v>0</v>
      </c>
      <c r="H11" s="32">
        <v>100</v>
      </c>
    </row>
    <row r="12" spans="1:8" ht="15.75" x14ac:dyDescent="0.25">
      <c r="A12" s="12" t="s">
        <v>129</v>
      </c>
      <c r="B12" s="36" t="s">
        <v>130</v>
      </c>
      <c r="C12" s="20"/>
      <c r="D12" s="21"/>
      <c r="E12" s="22"/>
      <c r="F12" s="23"/>
      <c r="G12" s="24"/>
      <c r="H12" s="37"/>
    </row>
    <row r="13" spans="1:8" ht="15.75" x14ac:dyDescent="0.25">
      <c r="A13" s="33">
        <v>8</v>
      </c>
      <c r="B13" s="27" t="s">
        <v>131</v>
      </c>
      <c r="C13" s="27" t="s">
        <v>132</v>
      </c>
      <c r="D13" s="28">
        <v>1</v>
      </c>
      <c r="E13" s="38">
        <v>1.2</v>
      </c>
      <c r="F13" s="39">
        <v>1.5</v>
      </c>
      <c r="G13" s="31">
        <v>2.35</v>
      </c>
      <c r="H13" s="40">
        <v>1</v>
      </c>
    </row>
    <row r="14" spans="1:8" ht="15.75" x14ac:dyDescent="0.25">
      <c r="A14" s="33">
        <v>9</v>
      </c>
      <c r="B14" s="27" t="s">
        <v>133</v>
      </c>
      <c r="C14" s="27" t="s">
        <v>132</v>
      </c>
      <c r="D14" s="28">
        <v>0.5</v>
      </c>
      <c r="E14" s="29">
        <v>1</v>
      </c>
      <c r="F14" s="30">
        <v>4</v>
      </c>
      <c r="G14" s="31">
        <v>0</v>
      </c>
      <c r="H14" s="32">
        <v>0.75</v>
      </c>
    </row>
    <row r="15" spans="1:8" ht="15.75" x14ac:dyDescent="0.25">
      <c r="A15" s="33">
        <v>10</v>
      </c>
      <c r="B15" s="27" t="s">
        <v>134</v>
      </c>
      <c r="C15" s="27" t="s">
        <v>132</v>
      </c>
      <c r="D15" s="28">
        <v>0</v>
      </c>
      <c r="E15" s="29">
        <v>1</v>
      </c>
      <c r="F15" s="30">
        <v>5</v>
      </c>
      <c r="G15" s="31">
        <v>0</v>
      </c>
      <c r="H15" s="32" t="s">
        <v>119</v>
      </c>
    </row>
    <row r="16" spans="1:8" ht="15.75" x14ac:dyDescent="0.25">
      <c r="A16" s="33">
        <v>11</v>
      </c>
      <c r="B16" s="27" t="s">
        <v>135</v>
      </c>
      <c r="C16" s="27" t="s">
        <v>132</v>
      </c>
      <c r="D16" s="28">
        <v>0</v>
      </c>
      <c r="E16" s="29">
        <v>1</v>
      </c>
      <c r="F16" s="30">
        <v>1</v>
      </c>
      <c r="G16" s="31">
        <v>0</v>
      </c>
      <c r="H16" s="32" t="s">
        <v>119</v>
      </c>
    </row>
    <row r="17" spans="1:8" ht="15.75" x14ac:dyDescent="0.25">
      <c r="A17" s="33">
        <v>12</v>
      </c>
      <c r="B17" s="27" t="s">
        <v>136</v>
      </c>
      <c r="C17" s="27" t="s">
        <v>132</v>
      </c>
      <c r="D17" s="28">
        <v>0</v>
      </c>
      <c r="E17" s="29">
        <v>0.8</v>
      </c>
      <c r="F17" s="30">
        <v>2</v>
      </c>
      <c r="G17" s="31">
        <v>0</v>
      </c>
      <c r="H17" s="32" t="s">
        <v>119</v>
      </c>
    </row>
    <row r="18" spans="1:8" ht="15.75" x14ac:dyDescent="0.25">
      <c r="A18" s="33">
        <v>13</v>
      </c>
      <c r="B18" s="27" t="s">
        <v>137</v>
      </c>
      <c r="C18" s="27" t="s">
        <v>132</v>
      </c>
      <c r="D18" s="28">
        <v>0</v>
      </c>
      <c r="E18" s="29">
        <v>2</v>
      </c>
      <c r="F18" s="30">
        <v>0.5</v>
      </c>
      <c r="G18" s="31">
        <v>0</v>
      </c>
      <c r="H18" s="32">
        <v>2</v>
      </c>
    </row>
    <row r="19" spans="1:8" ht="15.75" x14ac:dyDescent="0.25">
      <c r="A19" s="33">
        <v>14</v>
      </c>
      <c r="B19" s="27" t="s">
        <v>138</v>
      </c>
      <c r="C19" s="27" t="s">
        <v>132</v>
      </c>
      <c r="D19" s="28">
        <v>1</v>
      </c>
      <c r="E19" s="29">
        <v>1</v>
      </c>
      <c r="F19" s="30">
        <v>2</v>
      </c>
      <c r="G19" s="31">
        <v>1.25</v>
      </c>
      <c r="H19" s="32">
        <v>0.75</v>
      </c>
    </row>
    <row r="20" spans="1:8" ht="15.75" x14ac:dyDescent="0.25">
      <c r="A20" s="12" t="s">
        <v>139</v>
      </c>
      <c r="B20" s="36" t="s">
        <v>140</v>
      </c>
      <c r="C20" s="20"/>
      <c r="D20" s="21"/>
      <c r="E20" s="22"/>
      <c r="F20" s="23"/>
      <c r="G20" s="24"/>
      <c r="H20" s="37"/>
    </row>
    <row r="21" spans="1:8" ht="15.75" x14ac:dyDescent="0.25">
      <c r="A21" s="33">
        <v>15</v>
      </c>
      <c r="B21" s="27" t="s">
        <v>141</v>
      </c>
      <c r="C21" s="27" t="s">
        <v>132</v>
      </c>
      <c r="D21" s="28">
        <v>0</v>
      </c>
      <c r="E21" s="29">
        <v>12</v>
      </c>
      <c r="F21" s="30">
        <v>20</v>
      </c>
      <c r="G21" s="31">
        <v>0</v>
      </c>
      <c r="H21" s="32" t="s">
        <v>119</v>
      </c>
    </row>
    <row r="22" spans="1:8" ht="15.75" x14ac:dyDescent="0.25">
      <c r="A22" s="33">
        <v>16</v>
      </c>
      <c r="B22" s="27" t="s">
        <v>142</v>
      </c>
      <c r="C22" s="27" t="s">
        <v>132</v>
      </c>
      <c r="D22" s="28">
        <v>0</v>
      </c>
      <c r="E22" s="29">
        <v>6</v>
      </c>
      <c r="F22" s="30">
        <v>1</v>
      </c>
      <c r="G22" s="31">
        <v>0</v>
      </c>
      <c r="H22" s="32" t="s">
        <v>119</v>
      </c>
    </row>
    <row r="23" spans="1:8" ht="15.75" x14ac:dyDescent="0.25">
      <c r="A23" s="12" t="s">
        <v>143</v>
      </c>
      <c r="B23" s="13" t="s">
        <v>144</v>
      </c>
      <c r="C23" s="20"/>
      <c r="D23" s="21"/>
      <c r="E23" s="22"/>
      <c r="F23" s="23"/>
      <c r="G23" s="24"/>
      <c r="H23" s="37"/>
    </row>
    <row r="24" spans="1:8" ht="15.75" x14ac:dyDescent="0.25">
      <c r="A24" s="33">
        <v>17</v>
      </c>
      <c r="B24" s="27" t="s">
        <v>145</v>
      </c>
      <c r="C24" s="27" t="s">
        <v>146</v>
      </c>
      <c r="D24" s="28">
        <v>1</v>
      </c>
      <c r="E24" s="29">
        <v>4</v>
      </c>
      <c r="F24" s="34">
        <v>6.5</v>
      </c>
      <c r="G24" s="35">
        <v>0</v>
      </c>
      <c r="H24" s="41" t="s">
        <v>119</v>
      </c>
    </row>
    <row r="25" spans="1:8" ht="15.75" x14ac:dyDescent="0.25">
      <c r="A25" s="33">
        <v>18</v>
      </c>
      <c r="B25" s="27" t="s">
        <v>147</v>
      </c>
      <c r="C25" s="27" t="s">
        <v>148</v>
      </c>
      <c r="D25" s="28">
        <v>1.5</v>
      </c>
      <c r="E25" s="29">
        <v>12</v>
      </c>
      <c r="F25" s="34">
        <v>11</v>
      </c>
      <c r="G25" s="35">
        <v>0</v>
      </c>
      <c r="H25" s="41" t="s">
        <v>119</v>
      </c>
    </row>
    <row r="26" spans="1:8" ht="15.75" x14ac:dyDescent="0.25">
      <c r="A26" s="33">
        <v>19</v>
      </c>
      <c r="B26" s="27" t="s">
        <v>149</v>
      </c>
      <c r="C26" s="27" t="s">
        <v>146</v>
      </c>
      <c r="D26" s="28">
        <v>0</v>
      </c>
      <c r="E26" s="29">
        <v>0.5</v>
      </c>
      <c r="F26" s="34">
        <v>2.5</v>
      </c>
      <c r="G26" s="35">
        <v>0</v>
      </c>
      <c r="H26" s="41" t="s">
        <v>119</v>
      </c>
    </row>
    <row r="27" spans="1:8" ht="15.75" x14ac:dyDescent="0.25">
      <c r="A27" s="33"/>
      <c r="B27" s="13" t="s">
        <v>150</v>
      </c>
      <c r="C27" s="20"/>
      <c r="D27" s="42"/>
      <c r="E27" s="43"/>
      <c r="F27" s="44"/>
      <c r="G27" s="45"/>
      <c r="H27" s="46"/>
    </row>
    <row r="28" spans="1:8" ht="15.75" x14ac:dyDescent="0.25">
      <c r="A28" s="33">
        <v>20</v>
      </c>
      <c r="B28" s="27" t="s">
        <v>145</v>
      </c>
      <c r="C28" s="27" t="s">
        <v>146</v>
      </c>
      <c r="D28" s="28">
        <v>2</v>
      </c>
      <c r="E28" s="29">
        <v>8</v>
      </c>
      <c r="F28" s="30">
        <v>12</v>
      </c>
      <c r="G28" s="31">
        <v>0</v>
      </c>
      <c r="H28" s="32" t="s">
        <v>119</v>
      </c>
    </row>
    <row r="29" spans="1:8" ht="15.75" x14ac:dyDescent="0.25">
      <c r="A29" s="33">
        <v>21</v>
      </c>
      <c r="B29" s="27" t="s">
        <v>147</v>
      </c>
      <c r="C29" s="27" t="s">
        <v>148</v>
      </c>
      <c r="D29" s="28">
        <v>0</v>
      </c>
      <c r="E29" s="29">
        <v>55</v>
      </c>
      <c r="F29" s="30">
        <v>12</v>
      </c>
      <c r="G29" s="31">
        <v>0</v>
      </c>
      <c r="H29" s="32" t="s">
        <v>119</v>
      </c>
    </row>
    <row r="30" spans="1:8" ht="15.75" x14ac:dyDescent="0.25">
      <c r="A30" s="33">
        <v>22</v>
      </c>
      <c r="B30" s="27" t="s">
        <v>149</v>
      </c>
      <c r="C30" s="27" t="s">
        <v>146</v>
      </c>
      <c r="D30" s="28">
        <v>0</v>
      </c>
      <c r="E30" s="29">
        <v>0.5</v>
      </c>
      <c r="F30" s="30">
        <v>3</v>
      </c>
      <c r="G30" s="31">
        <v>0</v>
      </c>
      <c r="H30" s="32" t="s">
        <v>119</v>
      </c>
    </row>
    <row r="31" spans="1:8" ht="15.75" x14ac:dyDescent="0.25">
      <c r="A31" s="33"/>
      <c r="B31" s="13" t="s">
        <v>151</v>
      </c>
      <c r="C31" s="20"/>
      <c r="D31" s="42"/>
      <c r="E31" s="43"/>
      <c r="F31" s="44"/>
      <c r="G31" s="45"/>
      <c r="H31" s="46"/>
    </row>
    <row r="32" spans="1:8" ht="15.75" x14ac:dyDescent="0.25">
      <c r="A32" s="33">
        <v>23</v>
      </c>
      <c r="B32" s="27" t="s">
        <v>152</v>
      </c>
      <c r="C32" s="27" t="s">
        <v>146</v>
      </c>
      <c r="D32" s="28">
        <v>1</v>
      </c>
      <c r="E32" s="29">
        <v>10</v>
      </c>
      <c r="F32" s="30">
        <v>12</v>
      </c>
      <c r="G32" s="31">
        <v>0</v>
      </c>
      <c r="H32" s="32" t="s">
        <v>119</v>
      </c>
    </row>
    <row r="33" spans="1:8" ht="15.75" x14ac:dyDescent="0.25">
      <c r="A33" s="33">
        <v>24</v>
      </c>
      <c r="B33" s="27" t="s">
        <v>147</v>
      </c>
      <c r="C33" s="27" t="s">
        <v>148</v>
      </c>
      <c r="D33" s="28">
        <v>0</v>
      </c>
      <c r="E33" s="29">
        <v>55</v>
      </c>
      <c r="F33" s="30">
        <v>30</v>
      </c>
      <c r="G33" s="31">
        <v>0</v>
      </c>
      <c r="H33" s="32" t="s">
        <v>119</v>
      </c>
    </row>
    <row r="34" spans="1:8" ht="15.75" x14ac:dyDescent="0.25">
      <c r="A34" s="33">
        <v>25</v>
      </c>
      <c r="B34" s="27" t="s">
        <v>149</v>
      </c>
      <c r="C34" s="27" t="s">
        <v>146</v>
      </c>
      <c r="D34" s="28">
        <v>0</v>
      </c>
      <c r="E34" s="29">
        <v>0.5</v>
      </c>
      <c r="F34" s="30">
        <v>10</v>
      </c>
      <c r="G34" s="31">
        <v>0</v>
      </c>
      <c r="H34" s="32" t="s">
        <v>119</v>
      </c>
    </row>
    <row r="35" spans="1:8" ht="15.75" x14ac:dyDescent="0.25">
      <c r="A35" s="12" t="s">
        <v>153</v>
      </c>
      <c r="B35" s="36" t="s">
        <v>154</v>
      </c>
      <c r="C35" s="20"/>
      <c r="D35" s="42"/>
      <c r="E35" s="43"/>
      <c r="F35" s="44"/>
      <c r="G35" s="45"/>
      <c r="H35" s="46"/>
    </row>
    <row r="36" spans="1:8" ht="15.75" x14ac:dyDescent="0.25">
      <c r="A36" s="33">
        <v>26</v>
      </c>
      <c r="B36" s="27" t="s">
        <v>141</v>
      </c>
      <c r="C36" s="27" t="s">
        <v>132</v>
      </c>
      <c r="D36" s="28">
        <v>1</v>
      </c>
      <c r="E36" s="29">
        <v>12</v>
      </c>
      <c r="F36" s="30">
        <v>1</v>
      </c>
      <c r="G36" s="31">
        <v>0</v>
      </c>
      <c r="H36" s="32" t="s">
        <v>119</v>
      </c>
    </row>
    <row r="37" spans="1:8" ht="15.75" x14ac:dyDescent="0.25">
      <c r="A37" s="33"/>
      <c r="B37" s="13" t="s">
        <v>144</v>
      </c>
      <c r="C37" s="20"/>
      <c r="D37" s="42"/>
      <c r="E37" s="43"/>
      <c r="F37" s="44"/>
      <c r="G37" s="45"/>
      <c r="H37" s="46"/>
    </row>
    <row r="38" spans="1:8" ht="15.75" x14ac:dyDescent="0.25">
      <c r="A38" s="33">
        <v>27</v>
      </c>
      <c r="B38" s="27" t="s">
        <v>145</v>
      </c>
      <c r="C38" s="27" t="s">
        <v>146</v>
      </c>
      <c r="D38" s="28">
        <v>2.5</v>
      </c>
      <c r="E38" s="29">
        <v>4</v>
      </c>
      <c r="F38" s="30">
        <v>32</v>
      </c>
      <c r="G38" s="31">
        <v>4.8499999999999996</v>
      </c>
      <c r="H38" s="32" t="s">
        <v>119</v>
      </c>
    </row>
    <row r="39" spans="1:8" ht="15.75" x14ac:dyDescent="0.25">
      <c r="A39" s="33">
        <v>28</v>
      </c>
      <c r="B39" s="27" t="s">
        <v>147</v>
      </c>
      <c r="C39" s="27" t="s">
        <v>148</v>
      </c>
      <c r="D39" s="28">
        <v>0</v>
      </c>
      <c r="E39" s="29">
        <v>55</v>
      </c>
      <c r="F39" s="30">
        <v>32</v>
      </c>
      <c r="G39" s="31">
        <v>0</v>
      </c>
      <c r="H39" s="32" t="s">
        <v>119</v>
      </c>
    </row>
    <row r="40" spans="1:8" ht="15.75" x14ac:dyDescent="0.25">
      <c r="A40" s="33">
        <v>29</v>
      </c>
      <c r="B40" s="27" t="s">
        <v>149</v>
      </c>
      <c r="C40" s="27" t="s">
        <v>146</v>
      </c>
      <c r="D40" s="28">
        <v>0</v>
      </c>
      <c r="E40" s="29">
        <v>0.5</v>
      </c>
      <c r="F40" s="30">
        <v>2.5</v>
      </c>
      <c r="G40" s="31">
        <v>0</v>
      </c>
      <c r="H40" s="32" t="s">
        <v>119</v>
      </c>
    </row>
    <row r="41" spans="1:8" ht="15.75" x14ac:dyDescent="0.25">
      <c r="A41" s="33"/>
      <c r="B41" s="13" t="s">
        <v>150</v>
      </c>
      <c r="C41" s="20"/>
      <c r="D41" s="42"/>
      <c r="E41" s="43"/>
      <c r="F41" s="44"/>
      <c r="G41" s="45"/>
      <c r="H41" s="46"/>
    </row>
    <row r="42" spans="1:8" ht="15.75" x14ac:dyDescent="0.25">
      <c r="A42" s="33">
        <v>30</v>
      </c>
      <c r="B42" s="27" t="s">
        <v>155</v>
      </c>
      <c r="C42" s="27" t="s">
        <v>146</v>
      </c>
      <c r="D42" s="28">
        <v>0</v>
      </c>
      <c r="E42" s="29">
        <v>8</v>
      </c>
      <c r="F42" s="30">
        <v>35</v>
      </c>
      <c r="G42" s="31">
        <v>0</v>
      </c>
      <c r="H42" s="32" t="s">
        <v>119</v>
      </c>
    </row>
    <row r="43" spans="1:8" ht="15.75" x14ac:dyDescent="0.25">
      <c r="A43" s="33">
        <v>31</v>
      </c>
      <c r="B43" s="27" t="s">
        <v>147</v>
      </c>
      <c r="C43" s="27" t="s">
        <v>148</v>
      </c>
      <c r="D43" s="28">
        <v>0</v>
      </c>
      <c r="E43" s="29">
        <v>55</v>
      </c>
      <c r="F43" s="30">
        <v>44</v>
      </c>
      <c r="G43" s="31">
        <v>0</v>
      </c>
      <c r="H43" s="32" t="s">
        <v>119</v>
      </c>
    </row>
    <row r="44" spans="1:8" ht="15.75" x14ac:dyDescent="0.25">
      <c r="A44" s="33">
        <v>32</v>
      </c>
      <c r="B44" s="27" t="s">
        <v>149</v>
      </c>
      <c r="C44" s="27" t="s">
        <v>146</v>
      </c>
      <c r="D44" s="28">
        <v>0</v>
      </c>
      <c r="E44" s="29">
        <v>0.5</v>
      </c>
      <c r="F44" s="30">
        <v>3.3</v>
      </c>
      <c r="G44" s="31">
        <v>0</v>
      </c>
      <c r="H44" s="32" t="s">
        <v>119</v>
      </c>
    </row>
    <row r="45" spans="1:8" ht="15.75" x14ac:dyDescent="0.25">
      <c r="A45" s="33"/>
      <c r="B45" s="13" t="s">
        <v>151</v>
      </c>
      <c r="C45" s="20"/>
      <c r="D45" s="42"/>
      <c r="E45" s="43"/>
      <c r="F45" s="44"/>
      <c r="G45" s="45"/>
      <c r="H45" s="46"/>
    </row>
    <row r="46" spans="1:8" ht="15.75" x14ac:dyDescent="0.25">
      <c r="A46" s="33">
        <v>33</v>
      </c>
      <c r="B46" s="27" t="s">
        <v>152</v>
      </c>
      <c r="C46" s="27" t="s">
        <v>146</v>
      </c>
      <c r="D46" s="28">
        <v>0</v>
      </c>
      <c r="E46" s="29">
        <v>6</v>
      </c>
      <c r="F46" s="30">
        <v>35</v>
      </c>
      <c r="G46" s="31">
        <v>0</v>
      </c>
      <c r="H46" s="32" t="s">
        <v>119</v>
      </c>
    </row>
    <row r="47" spans="1:8" ht="15.75" x14ac:dyDescent="0.25">
      <c r="A47" s="33">
        <v>34</v>
      </c>
      <c r="B47" s="27" t="s">
        <v>147</v>
      </c>
      <c r="C47" s="27" t="s">
        <v>148</v>
      </c>
      <c r="D47" s="28">
        <v>0</v>
      </c>
      <c r="E47" s="29">
        <v>55</v>
      </c>
      <c r="F47" s="30">
        <v>44</v>
      </c>
      <c r="G47" s="31">
        <v>0</v>
      </c>
      <c r="H47" s="32" t="s">
        <v>119</v>
      </c>
    </row>
    <row r="48" spans="1:8" ht="15.75" x14ac:dyDescent="0.25">
      <c r="A48" s="33">
        <v>35</v>
      </c>
      <c r="B48" s="27" t="s">
        <v>149</v>
      </c>
      <c r="C48" s="27" t="s">
        <v>146</v>
      </c>
      <c r="D48" s="28">
        <v>0</v>
      </c>
      <c r="E48" s="29">
        <v>0.5</v>
      </c>
      <c r="F48" s="30">
        <v>3.3</v>
      </c>
      <c r="G48" s="31">
        <v>0</v>
      </c>
      <c r="H48" s="32" t="s">
        <v>119</v>
      </c>
    </row>
    <row r="49" spans="1:8" ht="15.75" x14ac:dyDescent="0.25">
      <c r="A49" s="12" t="s">
        <v>156</v>
      </c>
      <c r="B49" s="36" t="s">
        <v>157</v>
      </c>
      <c r="C49" s="20"/>
      <c r="D49" s="42"/>
      <c r="E49" s="43"/>
      <c r="F49" s="44"/>
      <c r="G49" s="45"/>
      <c r="H49" s="46"/>
    </row>
    <row r="50" spans="1:8" ht="15.75" x14ac:dyDescent="0.25">
      <c r="A50" s="33">
        <v>36</v>
      </c>
      <c r="B50" s="27" t="s">
        <v>158</v>
      </c>
      <c r="C50" s="27" t="s">
        <v>132</v>
      </c>
      <c r="D50" s="28">
        <v>3</v>
      </c>
      <c r="E50" s="29">
        <v>8</v>
      </c>
      <c r="F50" s="30">
        <v>20</v>
      </c>
      <c r="G50" s="31">
        <v>6.5</v>
      </c>
      <c r="H50" s="32">
        <v>6</v>
      </c>
    </row>
    <row r="51" spans="1:8" ht="15.75" x14ac:dyDescent="0.25">
      <c r="A51" s="33">
        <v>37</v>
      </c>
      <c r="B51" s="27" t="s">
        <v>159</v>
      </c>
      <c r="C51" s="27" t="s">
        <v>132</v>
      </c>
      <c r="D51" s="28">
        <v>0</v>
      </c>
      <c r="E51" s="29">
        <v>4</v>
      </c>
      <c r="F51" s="30">
        <v>20</v>
      </c>
      <c r="G51" s="31">
        <v>10.8</v>
      </c>
      <c r="H51" s="32">
        <v>1</v>
      </c>
    </row>
    <row r="52" spans="1:8" ht="15.75" x14ac:dyDescent="0.25">
      <c r="A52" s="12"/>
      <c r="B52" s="36" t="s">
        <v>160</v>
      </c>
      <c r="C52" s="20"/>
      <c r="D52" s="42"/>
      <c r="E52" s="43"/>
      <c r="F52" s="44"/>
      <c r="G52" s="45"/>
      <c r="H52" s="46"/>
    </row>
    <row r="53" spans="1:8" ht="15.75" x14ac:dyDescent="0.25">
      <c r="A53" s="33">
        <v>38</v>
      </c>
      <c r="B53" s="27" t="s">
        <v>161</v>
      </c>
      <c r="C53" s="27" t="s">
        <v>132</v>
      </c>
      <c r="D53" s="28">
        <v>1</v>
      </c>
      <c r="E53" s="29">
        <v>2</v>
      </c>
      <c r="F53" s="30">
        <v>7</v>
      </c>
      <c r="G53" s="31">
        <v>3.25</v>
      </c>
      <c r="H53" s="32">
        <v>1</v>
      </c>
    </row>
    <row r="54" spans="1:8" ht="15.75" x14ac:dyDescent="0.25">
      <c r="A54" s="33">
        <v>39</v>
      </c>
      <c r="B54" s="27" t="s">
        <v>162</v>
      </c>
      <c r="C54" s="27" t="s">
        <v>146</v>
      </c>
      <c r="D54" s="28">
        <v>0</v>
      </c>
      <c r="E54" s="29">
        <v>0.5</v>
      </c>
      <c r="F54" s="30">
        <v>0.1</v>
      </c>
      <c r="G54" s="31">
        <v>0</v>
      </c>
      <c r="H54" s="32" t="s">
        <v>119</v>
      </c>
    </row>
    <row r="55" spans="1:8" ht="15.75" x14ac:dyDescent="0.25">
      <c r="A55" s="33">
        <v>40</v>
      </c>
      <c r="B55" s="27" t="s">
        <v>163</v>
      </c>
      <c r="C55" s="27" t="s">
        <v>132</v>
      </c>
      <c r="D55" s="28">
        <v>0</v>
      </c>
      <c r="E55" s="29">
        <v>3</v>
      </c>
      <c r="F55" s="30">
        <v>7</v>
      </c>
      <c r="G55" s="31">
        <v>0.95</v>
      </c>
      <c r="H55" s="32">
        <v>2</v>
      </c>
    </row>
    <row r="56" spans="1:8" ht="15.75" x14ac:dyDescent="0.25">
      <c r="A56" s="33">
        <v>41</v>
      </c>
      <c r="B56" s="27" t="s">
        <v>164</v>
      </c>
      <c r="C56" s="27" t="s">
        <v>132</v>
      </c>
      <c r="D56" s="28">
        <v>0.5</v>
      </c>
      <c r="E56" s="29">
        <v>0.5</v>
      </c>
      <c r="F56" s="30">
        <v>0.5</v>
      </c>
      <c r="G56" s="31">
        <v>1.25</v>
      </c>
      <c r="H56" s="32">
        <v>0.75</v>
      </c>
    </row>
    <row r="57" spans="1:8" ht="15.75" x14ac:dyDescent="0.25">
      <c r="A57" s="33">
        <v>42</v>
      </c>
      <c r="B57" s="27" t="s">
        <v>165</v>
      </c>
      <c r="C57" s="27" t="s">
        <v>132</v>
      </c>
      <c r="D57" s="28">
        <v>0</v>
      </c>
      <c r="E57" s="29">
        <v>0.5</v>
      </c>
      <c r="F57" s="30">
        <v>0.5</v>
      </c>
      <c r="G57" s="31">
        <v>0</v>
      </c>
      <c r="H57" s="32" t="s">
        <v>119</v>
      </c>
    </row>
    <row r="58" spans="1:8" ht="15.75" x14ac:dyDescent="0.25">
      <c r="A58" s="33">
        <v>43</v>
      </c>
      <c r="B58" s="27" t="s">
        <v>166</v>
      </c>
      <c r="C58" s="27" t="s">
        <v>132</v>
      </c>
      <c r="D58" s="28">
        <v>0.5</v>
      </c>
      <c r="E58" s="29">
        <v>1.5</v>
      </c>
      <c r="F58" s="30">
        <v>6</v>
      </c>
      <c r="G58" s="31">
        <v>0</v>
      </c>
      <c r="H58" s="32">
        <v>0.75</v>
      </c>
    </row>
    <row r="59" spans="1:8" ht="15.75" x14ac:dyDescent="0.25">
      <c r="A59" s="26">
        <v>44</v>
      </c>
      <c r="B59" s="47" t="s">
        <v>167</v>
      </c>
      <c r="C59" s="47" t="s">
        <v>132</v>
      </c>
      <c r="D59" s="48">
        <v>0</v>
      </c>
      <c r="E59" s="49">
        <v>1</v>
      </c>
      <c r="F59" s="50">
        <v>4.5</v>
      </c>
      <c r="G59" s="51">
        <v>0</v>
      </c>
      <c r="H59" s="52" t="s">
        <v>119</v>
      </c>
    </row>
    <row r="60" spans="1:8" ht="15.75" x14ac:dyDescent="0.25">
      <c r="A60" s="26">
        <v>45</v>
      </c>
      <c r="B60" s="27" t="s">
        <v>168</v>
      </c>
      <c r="C60" s="47" t="s">
        <v>132</v>
      </c>
      <c r="D60" s="48">
        <v>1</v>
      </c>
      <c r="E60" s="49">
        <v>1.25</v>
      </c>
      <c r="F60" s="50">
        <v>5</v>
      </c>
      <c r="G60" s="51">
        <v>0</v>
      </c>
      <c r="H60" s="52" t="s">
        <v>119</v>
      </c>
    </row>
    <row r="61" spans="1:8" ht="15.75" x14ac:dyDescent="0.25">
      <c r="A61" s="53"/>
      <c r="B61" s="54"/>
      <c r="C61" s="54"/>
      <c r="D61" s="55"/>
      <c r="E61" s="56"/>
      <c r="F61" s="57"/>
      <c r="G61" s="58"/>
      <c r="H61" s="59"/>
    </row>
    <row r="62" spans="1:8" ht="15.75" x14ac:dyDescent="0.25">
      <c r="A62" s="33">
        <v>46</v>
      </c>
      <c r="B62" s="54" t="s">
        <v>169</v>
      </c>
      <c r="C62" s="27" t="s">
        <v>132</v>
      </c>
      <c r="D62" s="28">
        <v>1</v>
      </c>
      <c r="E62" s="29">
        <v>2</v>
      </c>
      <c r="F62" s="30">
        <v>2</v>
      </c>
      <c r="G62" s="31">
        <v>0</v>
      </c>
      <c r="H62" s="32">
        <v>2</v>
      </c>
    </row>
    <row r="63" spans="1:8" ht="15.75" x14ac:dyDescent="0.25">
      <c r="A63" s="33">
        <v>47</v>
      </c>
      <c r="B63" s="27" t="s">
        <v>170</v>
      </c>
      <c r="C63" s="27" t="s">
        <v>132</v>
      </c>
      <c r="D63" s="60">
        <v>1</v>
      </c>
      <c r="E63" s="29">
        <v>2</v>
      </c>
      <c r="F63" s="30">
        <v>5</v>
      </c>
      <c r="G63" s="31">
        <v>0</v>
      </c>
      <c r="H63" s="32">
        <v>2</v>
      </c>
    </row>
    <row r="64" spans="1:8" ht="15.75" x14ac:dyDescent="0.25">
      <c r="A64" s="61">
        <v>48</v>
      </c>
      <c r="B64" s="62" t="s">
        <v>171</v>
      </c>
      <c r="C64" s="62" t="s">
        <v>132</v>
      </c>
      <c r="D64" s="63">
        <v>1</v>
      </c>
      <c r="E64" s="29">
        <v>1</v>
      </c>
      <c r="F64" s="50">
        <v>5</v>
      </c>
      <c r="G64" s="51">
        <v>2.2999999999999998</v>
      </c>
      <c r="H64" s="52">
        <v>2</v>
      </c>
    </row>
    <row r="65" spans="1:8" ht="15.75" x14ac:dyDescent="0.25">
      <c r="A65" s="26">
        <v>49</v>
      </c>
      <c r="B65" s="47" t="s">
        <v>172</v>
      </c>
      <c r="C65" s="47" t="s">
        <v>132</v>
      </c>
      <c r="D65" s="48">
        <v>1</v>
      </c>
      <c r="E65" s="49">
        <v>1.5</v>
      </c>
      <c r="F65" s="50">
        <v>6</v>
      </c>
      <c r="G65" s="51">
        <v>0</v>
      </c>
      <c r="H65" s="52">
        <v>1.5</v>
      </c>
    </row>
    <row r="66" spans="1:8" ht="15.75" x14ac:dyDescent="0.25">
      <c r="A66" s="33">
        <v>50</v>
      </c>
      <c r="B66" s="27" t="s">
        <v>173</v>
      </c>
      <c r="C66" s="27" t="s">
        <v>174</v>
      </c>
      <c r="D66" s="28">
        <v>0</v>
      </c>
      <c r="E66" s="29">
        <v>55</v>
      </c>
      <c r="F66" s="30">
        <v>100</v>
      </c>
      <c r="G66" s="31">
        <v>0</v>
      </c>
      <c r="H66" s="52">
        <v>200</v>
      </c>
    </row>
    <row r="67" spans="1:8" ht="15.75" x14ac:dyDescent="0.25">
      <c r="A67" s="12"/>
      <c r="B67" s="36"/>
      <c r="C67" s="20"/>
      <c r="D67" s="42"/>
      <c r="E67" s="43"/>
      <c r="F67" s="44"/>
      <c r="G67" s="45"/>
      <c r="H67" s="52"/>
    </row>
    <row r="68" spans="1:8" ht="15.75" x14ac:dyDescent="0.25">
      <c r="A68" s="33"/>
      <c r="B68" s="13"/>
      <c r="C68" s="20"/>
      <c r="D68" s="42"/>
      <c r="E68" s="43"/>
      <c r="F68" s="44"/>
      <c r="G68" s="45"/>
      <c r="H68" s="52"/>
    </row>
    <row r="69" spans="1:8" ht="15.75" x14ac:dyDescent="0.25">
      <c r="A69" s="33"/>
      <c r="B69" s="27"/>
      <c r="C69" s="27"/>
      <c r="D69" s="28"/>
      <c r="E69" s="29"/>
      <c r="F69" s="30"/>
      <c r="G69" s="31"/>
      <c r="H69" s="52"/>
    </row>
    <row r="70" spans="1:8" ht="15.75" x14ac:dyDescent="0.25">
      <c r="A70" s="33"/>
      <c r="B70" s="27"/>
      <c r="C70" s="27"/>
      <c r="D70" s="28"/>
      <c r="E70" s="29"/>
      <c r="F70" s="30"/>
      <c r="G70" s="31"/>
      <c r="H70" s="52"/>
    </row>
    <row r="71" spans="1:8" ht="15.75" x14ac:dyDescent="0.25">
      <c r="A71" s="33"/>
      <c r="B71" s="27"/>
      <c r="C71" s="27"/>
      <c r="D71" s="28"/>
      <c r="E71" s="29"/>
      <c r="F71" s="30"/>
      <c r="G71" s="31"/>
      <c r="H71" s="52"/>
    </row>
    <row r="72" spans="1:8" ht="15.75" x14ac:dyDescent="0.25">
      <c r="A72" s="33"/>
      <c r="B72" s="27"/>
      <c r="C72" s="27"/>
      <c r="D72" s="28"/>
      <c r="E72" s="29"/>
      <c r="F72" s="30"/>
      <c r="G72" s="31"/>
      <c r="H72" s="52"/>
    </row>
    <row r="73" spans="1:8" ht="15.75" x14ac:dyDescent="0.25">
      <c r="A73" s="33"/>
      <c r="B73" s="27"/>
      <c r="C73" s="27"/>
      <c r="D73" s="28"/>
      <c r="E73" s="29"/>
      <c r="F73" s="30"/>
      <c r="G73" s="31"/>
      <c r="H73" s="52"/>
    </row>
    <row r="74" spans="1:8" ht="15.75" x14ac:dyDescent="0.25">
      <c r="A74" s="33"/>
      <c r="B74" s="27"/>
      <c r="C74" s="27"/>
      <c r="D74" s="28"/>
      <c r="E74" s="29"/>
      <c r="F74" s="30"/>
      <c r="G74" s="31"/>
      <c r="H74" s="52"/>
    </row>
    <row r="75" spans="1:8" ht="15.75" x14ac:dyDescent="0.25">
      <c r="A75" s="33"/>
      <c r="B75" s="27"/>
      <c r="C75" s="27"/>
      <c r="D75" s="28"/>
      <c r="E75" s="29"/>
      <c r="F75" s="30"/>
      <c r="G75" s="31"/>
      <c r="H75" s="52"/>
    </row>
    <row r="76" spans="1:8" ht="15.75" x14ac:dyDescent="0.25">
      <c r="A76" s="33"/>
      <c r="B76" s="13"/>
      <c r="C76" s="20"/>
      <c r="D76" s="42"/>
      <c r="E76" s="43"/>
      <c r="F76" s="44"/>
      <c r="G76" s="45"/>
      <c r="H76" s="52"/>
    </row>
    <row r="77" spans="1:8" ht="15.75" x14ac:dyDescent="0.25">
      <c r="A77" s="33"/>
      <c r="B77" s="27"/>
      <c r="C77" s="27"/>
      <c r="D77" s="28"/>
      <c r="E77" s="29"/>
      <c r="F77" s="30"/>
      <c r="G77" s="31"/>
      <c r="H77" s="52"/>
    </row>
    <row r="78" spans="1:8" ht="15.75" x14ac:dyDescent="0.25">
      <c r="A78" s="33"/>
      <c r="B78" s="27"/>
      <c r="C78" s="27"/>
      <c r="D78" s="28"/>
      <c r="E78" s="29"/>
      <c r="F78" s="30"/>
      <c r="G78" s="31"/>
      <c r="H78" s="52"/>
    </row>
    <row r="79" spans="1:8" ht="15.75" x14ac:dyDescent="0.25">
      <c r="A79" s="33"/>
      <c r="B79" s="27"/>
      <c r="C79" s="27"/>
      <c r="D79" s="28"/>
      <c r="E79" s="29"/>
      <c r="F79" s="30"/>
      <c r="G79" s="31"/>
      <c r="H79" s="52"/>
    </row>
    <row r="80" spans="1:8" ht="15.75" x14ac:dyDescent="0.25">
      <c r="A80" s="33"/>
      <c r="B80" s="27"/>
      <c r="C80" s="27"/>
      <c r="D80" s="28"/>
      <c r="E80" s="29"/>
      <c r="F80" s="30"/>
      <c r="G80" s="31"/>
      <c r="H80" s="52"/>
    </row>
    <row r="81" spans="1:8" ht="15.75" x14ac:dyDescent="0.25">
      <c r="A81" s="33"/>
      <c r="B81" s="27"/>
      <c r="C81" s="27"/>
      <c r="D81" s="28"/>
      <c r="E81" s="29"/>
      <c r="F81" s="30"/>
      <c r="G81" s="31"/>
      <c r="H81" s="52"/>
    </row>
    <row r="82" spans="1:8" ht="15.75" x14ac:dyDescent="0.25">
      <c r="A82" s="33"/>
      <c r="B82" s="13"/>
      <c r="C82" s="20"/>
      <c r="D82" s="42"/>
      <c r="E82" s="43"/>
      <c r="F82" s="44"/>
      <c r="G82" s="45"/>
      <c r="H82" s="52"/>
    </row>
    <row r="83" spans="1:8" ht="15.75" x14ac:dyDescent="0.25">
      <c r="A83" s="33"/>
      <c r="B83" s="27"/>
      <c r="C83" s="27"/>
      <c r="D83" s="28"/>
      <c r="E83" s="29"/>
      <c r="F83" s="30"/>
      <c r="G83" s="31"/>
      <c r="H83" s="52"/>
    </row>
    <row r="84" spans="1:8" ht="15.75" x14ac:dyDescent="0.25">
      <c r="A84" s="33"/>
      <c r="B84" s="27"/>
      <c r="C84" s="27"/>
      <c r="D84" s="28"/>
      <c r="E84" s="29"/>
      <c r="F84" s="30"/>
      <c r="G84" s="31"/>
      <c r="H84" s="52"/>
    </row>
    <row r="85" spans="1:8" ht="15.75" x14ac:dyDescent="0.25">
      <c r="A85" s="33"/>
      <c r="B85" s="27"/>
      <c r="C85" s="27"/>
      <c r="D85" s="28"/>
      <c r="E85" s="29"/>
      <c r="F85" s="30"/>
      <c r="G85" s="31"/>
      <c r="H85" s="52"/>
    </row>
    <row r="86" spans="1:8" ht="15.75" x14ac:dyDescent="0.25">
      <c r="A86" s="33"/>
      <c r="B86" s="27"/>
      <c r="C86" s="27"/>
      <c r="D86" s="28"/>
      <c r="E86" s="29"/>
      <c r="F86" s="30"/>
      <c r="G86" s="31"/>
      <c r="H86" s="52"/>
    </row>
    <row r="87" spans="1:8" ht="15.75" x14ac:dyDescent="0.25">
      <c r="A87" s="33"/>
      <c r="B87" s="27"/>
      <c r="C87" s="27"/>
      <c r="D87" s="28"/>
      <c r="E87" s="29"/>
      <c r="F87" s="30"/>
      <c r="G87" s="31"/>
      <c r="H87" s="52"/>
    </row>
    <row r="88" spans="1:8" ht="15.75" x14ac:dyDescent="0.25">
      <c r="A88" s="12"/>
      <c r="B88" s="36"/>
      <c r="C88" s="20"/>
      <c r="D88" s="42"/>
      <c r="E88" s="43"/>
      <c r="F88" s="44"/>
      <c r="G88" s="45"/>
      <c r="H88" s="52"/>
    </row>
    <row r="89" spans="1:8" ht="15.75" x14ac:dyDescent="0.25">
      <c r="A89" s="33"/>
      <c r="B89" s="27"/>
      <c r="C89" s="27"/>
      <c r="D89" s="28"/>
      <c r="E89" s="29"/>
      <c r="F89" s="30"/>
      <c r="G89" s="31"/>
      <c r="H89" s="52"/>
    </row>
    <row r="90" spans="1:8" ht="15.75" x14ac:dyDescent="0.25">
      <c r="A90" s="33"/>
      <c r="B90" s="27"/>
      <c r="C90" s="27"/>
      <c r="D90" s="28"/>
      <c r="E90" s="29"/>
      <c r="F90" s="30"/>
      <c r="G90" s="31"/>
      <c r="H90" s="52"/>
    </row>
    <row r="91" spans="1:8" ht="15.75" x14ac:dyDescent="0.25">
      <c r="A91" s="33"/>
      <c r="B91" s="27"/>
      <c r="C91" s="27"/>
      <c r="D91" s="28"/>
      <c r="E91" s="29"/>
      <c r="F91" s="30"/>
      <c r="G91" s="31"/>
      <c r="H91" s="52"/>
    </row>
    <row r="92" spans="1:8" ht="15.75" x14ac:dyDescent="0.25">
      <c r="A92" s="64"/>
      <c r="B92" s="27"/>
      <c r="C92" s="65"/>
      <c r="D92" s="66"/>
      <c r="E92" s="67"/>
      <c r="F92" s="68"/>
      <c r="G92" s="69"/>
      <c r="H92" s="52"/>
    </row>
    <row r="93" spans="1:8" ht="15.75" x14ac:dyDescent="0.25">
      <c r="A93" s="70"/>
      <c r="B93" s="71"/>
      <c r="C93" s="72"/>
      <c r="D93" s="73"/>
      <c r="E93" s="74"/>
      <c r="F93" s="75"/>
      <c r="G93" s="76"/>
      <c r="H93" s="52"/>
    </row>
    <row r="94" spans="1:8" ht="15.75" x14ac:dyDescent="0.25">
      <c r="A94" s="33"/>
      <c r="B94" s="65"/>
      <c r="C94" s="65"/>
      <c r="D94" s="66"/>
      <c r="E94" s="67"/>
      <c r="F94" s="68"/>
      <c r="G94" s="69"/>
      <c r="H94" s="52"/>
    </row>
    <row r="95" spans="1:8" ht="15.75" x14ac:dyDescent="0.25">
      <c r="A95" s="33"/>
      <c r="B95" s="65"/>
      <c r="C95" s="65"/>
      <c r="D95" s="66"/>
      <c r="E95" s="67"/>
      <c r="F95" s="68"/>
      <c r="G95" s="69"/>
      <c r="H95" s="52"/>
    </row>
    <row r="96" spans="1:8" ht="15.75" x14ac:dyDescent="0.25">
      <c r="A96" s="12"/>
      <c r="B96" s="36"/>
      <c r="C96" s="20"/>
      <c r="D96" s="42"/>
      <c r="E96" s="22"/>
      <c r="F96" s="23"/>
      <c r="G96" s="24"/>
      <c r="H96" s="52"/>
    </row>
    <row r="97" spans="1:8" ht="15.75" x14ac:dyDescent="0.25">
      <c r="A97" s="26">
        <v>51</v>
      </c>
      <c r="B97" s="47" t="s">
        <v>175</v>
      </c>
      <c r="C97" s="27" t="s">
        <v>146</v>
      </c>
      <c r="D97" s="28">
        <v>1</v>
      </c>
      <c r="E97" s="29">
        <v>25</v>
      </c>
      <c r="F97" s="34">
        <v>5</v>
      </c>
      <c r="G97" s="77">
        <v>0</v>
      </c>
      <c r="H97" s="52">
        <v>2</v>
      </c>
    </row>
    <row r="98" spans="1:8" ht="15.75" x14ac:dyDescent="0.25">
      <c r="A98" s="61">
        <v>52</v>
      </c>
      <c r="B98" s="62" t="s">
        <v>176</v>
      </c>
      <c r="C98" s="78" t="s">
        <v>132</v>
      </c>
      <c r="D98" s="60">
        <v>1</v>
      </c>
      <c r="E98" s="29">
        <v>1.2</v>
      </c>
      <c r="F98" s="34">
        <v>0.1</v>
      </c>
      <c r="G98" s="35">
        <v>0.75</v>
      </c>
      <c r="H98" s="52">
        <v>0.01</v>
      </c>
    </row>
    <row r="99" spans="1:8" ht="15.75" x14ac:dyDescent="0.25">
      <c r="A99" s="26">
        <v>53</v>
      </c>
      <c r="B99" s="47" t="s">
        <v>177</v>
      </c>
      <c r="C99" s="27" t="s">
        <v>178</v>
      </c>
      <c r="D99" s="79">
        <v>0.125</v>
      </c>
      <c r="E99" s="80">
        <v>0.15</v>
      </c>
      <c r="F99" s="81">
        <v>0.1</v>
      </c>
      <c r="G99" s="82"/>
      <c r="H99" s="83">
        <v>0.15</v>
      </c>
    </row>
    <row r="100" spans="1:8" ht="15.75" x14ac:dyDescent="0.25">
      <c r="A100" s="84"/>
      <c r="B100" s="85" t="s">
        <v>179</v>
      </c>
      <c r="C100" s="86"/>
      <c r="D100" s="87"/>
      <c r="E100" s="88"/>
      <c r="F100" s="89"/>
      <c r="G100" s="90"/>
      <c r="H100" s="91"/>
    </row>
    <row r="101" spans="1:8" ht="15.75" x14ac:dyDescent="0.25">
      <c r="A101" s="84"/>
      <c r="B101" s="85" t="s">
        <v>180</v>
      </c>
      <c r="C101" s="86"/>
      <c r="D101" s="87"/>
      <c r="E101" s="88"/>
      <c r="F101" s="89"/>
      <c r="G101" s="90"/>
      <c r="H101" s="91"/>
    </row>
    <row r="102" spans="1:8" ht="15.75" x14ac:dyDescent="0.25">
      <c r="A102" s="53"/>
      <c r="B102" s="54" t="s">
        <v>181</v>
      </c>
      <c r="C102" s="92"/>
      <c r="D102" s="93"/>
      <c r="E102" s="94"/>
      <c r="F102" s="95"/>
      <c r="G102" s="96"/>
      <c r="H102" s="97"/>
    </row>
    <row r="103" spans="1:8" ht="15.75" x14ac:dyDescent="0.25">
      <c r="A103" s="70" t="s">
        <v>182</v>
      </c>
      <c r="B103" s="71" t="s">
        <v>183</v>
      </c>
      <c r="C103" s="72"/>
      <c r="D103" s="73"/>
      <c r="E103" s="74"/>
      <c r="F103" s="75"/>
      <c r="G103" s="76"/>
      <c r="H103" s="98"/>
    </row>
    <row r="104" spans="1:8" ht="15.75" x14ac:dyDescent="0.25">
      <c r="A104" s="33">
        <v>54</v>
      </c>
      <c r="B104" s="65" t="s">
        <v>184</v>
      </c>
      <c r="C104" s="65" t="s">
        <v>178</v>
      </c>
      <c r="D104" s="99">
        <v>0.125</v>
      </c>
      <c r="E104" s="100">
        <v>0.15</v>
      </c>
      <c r="F104" s="101">
        <v>0.25</v>
      </c>
      <c r="G104" s="102">
        <v>0.28000000000000003</v>
      </c>
      <c r="H104" s="103">
        <v>0.1</v>
      </c>
    </row>
    <row r="105" spans="1:8" ht="15.75" x14ac:dyDescent="0.25">
      <c r="A105" s="12" t="s">
        <v>185</v>
      </c>
      <c r="B105" s="36" t="s">
        <v>186</v>
      </c>
      <c r="C105" s="104"/>
      <c r="D105" s="105"/>
      <c r="E105" s="106"/>
      <c r="F105" s="107"/>
      <c r="G105" s="108"/>
      <c r="H105" s="109"/>
    </row>
    <row r="106" spans="1:8" ht="15.75" x14ac:dyDescent="0.25">
      <c r="A106" s="12">
        <v>55</v>
      </c>
      <c r="B106" s="13" t="s">
        <v>187</v>
      </c>
      <c r="C106" s="13" t="s">
        <v>132</v>
      </c>
      <c r="D106" s="110">
        <v>1</v>
      </c>
      <c r="E106" s="111">
        <v>2</v>
      </c>
      <c r="F106" s="112">
        <v>8</v>
      </c>
      <c r="G106" s="113">
        <v>0</v>
      </c>
      <c r="H106" s="114">
        <v>2</v>
      </c>
    </row>
    <row r="107" spans="1:8" ht="15.75" x14ac:dyDescent="0.25">
      <c r="A107" s="12" t="s">
        <v>188</v>
      </c>
      <c r="B107" s="13" t="s">
        <v>189</v>
      </c>
      <c r="C107" s="13" t="s">
        <v>132</v>
      </c>
      <c r="D107" s="110">
        <v>2</v>
      </c>
      <c r="E107" s="111">
        <v>2</v>
      </c>
      <c r="F107" s="112">
        <v>4</v>
      </c>
      <c r="G107" s="113">
        <v>0</v>
      </c>
      <c r="H107" s="114">
        <v>2</v>
      </c>
    </row>
    <row r="108" spans="1:8" ht="15.75" x14ac:dyDescent="0.25">
      <c r="A108" s="12" t="s">
        <v>190</v>
      </c>
      <c r="B108" s="13" t="s">
        <v>191</v>
      </c>
      <c r="C108" s="13" t="s">
        <v>132</v>
      </c>
      <c r="D108" s="110">
        <v>0</v>
      </c>
      <c r="E108" s="111">
        <v>2</v>
      </c>
      <c r="F108" s="112">
        <v>5</v>
      </c>
      <c r="G108" s="113">
        <v>0</v>
      </c>
      <c r="H108" s="114">
        <v>1.5</v>
      </c>
    </row>
    <row r="109" spans="1:8" ht="15.75" x14ac:dyDescent="0.25">
      <c r="A109" s="12" t="s">
        <v>192</v>
      </c>
      <c r="B109" s="13" t="s">
        <v>193</v>
      </c>
      <c r="C109" s="13" t="s">
        <v>132</v>
      </c>
      <c r="D109" s="110">
        <v>0</v>
      </c>
      <c r="E109" s="111">
        <v>2</v>
      </c>
      <c r="F109" s="112">
        <v>5</v>
      </c>
      <c r="G109" s="113">
        <v>0</v>
      </c>
      <c r="H109" s="114">
        <v>1.5</v>
      </c>
    </row>
    <row r="110" spans="1:8" ht="15.75" x14ac:dyDescent="0.25">
      <c r="A110" s="12" t="s">
        <v>194</v>
      </c>
      <c r="B110" s="13" t="s">
        <v>195</v>
      </c>
      <c r="C110" s="13" t="s">
        <v>132</v>
      </c>
      <c r="D110" s="110">
        <v>0</v>
      </c>
      <c r="E110" s="111">
        <v>1.5</v>
      </c>
      <c r="F110" s="112">
        <v>5</v>
      </c>
      <c r="G110" s="113">
        <v>0</v>
      </c>
      <c r="H110" s="114">
        <v>1</v>
      </c>
    </row>
  </sheetData>
  <mergeCells count="2">
    <mergeCell ref="A2:C2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C1AA-D6C1-4653-BF23-A630D8B630E5}">
  <dimension ref="A1:O50"/>
  <sheetViews>
    <sheetView topLeftCell="A64" workbookViewId="0">
      <selection activeCell="I64" sqref="I64"/>
    </sheetView>
  </sheetViews>
  <sheetFormatPr defaultRowHeight="15" x14ac:dyDescent="0.25"/>
  <cols>
    <col min="8" max="8" width="10.140625" bestFit="1" customWidth="1"/>
    <col min="9" max="9" width="11.28515625" bestFit="1" customWidth="1"/>
    <col min="10" max="13" width="8.85546875"/>
    <col min="14" max="14" width="9.140625" bestFit="1" customWidth="1"/>
    <col min="15" max="15" width="8.85546875"/>
  </cols>
  <sheetData>
    <row r="1" spans="1:15" x14ac:dyDescent="0.25">
      <c r="A1" s="170" t="s">
        <v>196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x14ac:dyDescent="0.25">
      <c r="A2" s="178" t="s">
        <v>197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15.75" x14ac:dyDescent="0.25">
      <c r="A3" s="122">
        <v>1</v>
      </c>
      <c r="B3" s="176" t="s">
        <v>198</v>
      </c>
      <c r="C3" s="176"/>
      <c r="D3" s="176"/>
      <c r="E3" s="176"/>
      <c r="F3" s="176"/>
      <c r="G3" s="176"/>
      <c r="H3" s="19" t="s">
        <v>112</v>
      </c>
      <c r="I3" s="19" t="s">
        <v>199</v>
      </c>
      <c r="J3" s="19" t="s">
        <v>200</v>
      </c>
      <c r="K3" s="19" t="s">
        <v>201</v>
      </c>
      <c r="L3" s="19" t="s">
        <v>202</v>
      </c>
      <c r="M3" s="19" t="s">
        <v>203</v>
      </c>
      <c r="N3" s="19" t="s">
        <v>204</v>
      </c>
      <c r="O3" s="19" t="s">
        <v>205</v>
      </c>
    </row>
    <row r="4" spans="1:15" x14ac:dyDescent="0.25">
      <c r="A4" s="123">
        <v>1.1000000000000001</v>
      </c>
      <c r="B4" s="175" t="s">
        <v>206</v>
      </c>
      <c r="C4" s="175"/>
      <c r="D4" s="175"/>
      <c r="E4" s="175"/>
      <c r="F4" s="175"/>
      <c r="G4" s="175"/>
      <c r="H4" s="124" t="s">
        <v>207</v>
      </c>
      <c r="I4" s="136">
        <v>2.25</v>
      </c>
      <c r="J4" s="139">
        <v>53</v>
      </c>
      <c r="K4" s="143">
        <v>135</v>
      </c>
      <c r="L4" s="148">
        <v>66</v>
      </c>
      <c r="M4" s="136">
        <v>43.61</v>
      </c>
      <c r="N4" s="139">
        <v>55</v>
      </c>
      <c r="O4" s="143">
        <v>50</v>
      </c>
    </row>
    <row r="5" spans="1:15" x14ac:dyDescent="0.25">
      <c r="A5" s="123">
        <v>1.2</v>
      </c>
      <c r="B5" s="175" t="s">
        <v>208</v>
      </c>
      <c r="C5" s="175"/>
      <c r="D5" s="175"/>
      <c r="E5" s="175"/>
      <c r="F5" s="175"/>
      <c r="G5" s="175"/>
      <c r="H5" s="124" t="s">
        <v>207</v>
      </c>
      <c r="I5" s="136">
        <v>5.25</v>
      </c>
      <c r="J5" s="139">
        <v>138</v>
      </c>
      <c r="K5" s="143">
        <v>185</v>
      </c>
      <c r="L5" s="148">
        <v>192</v>
      </c>
      <c r="M5" s="136">
        <v>124.93</v>
      </c>
      <c r="N5" s="139">
        <v>142</v>
      </c>
      <c r="O5" s="143">
        <v>142.30000000000001</v>
      </c>
    </row>
    <row r="6" spans="1:15" x14ac:dyDescent="0.25">
      <c r="A6" s="123">
        <v>1.3</v>
      </c>
      <c r="B6" s="175" t="s">
        <v>209</v>
      </c>
      <c r="C6" s="175"/>
      <c r="D6" s="175"/>
      <c r="E6" s="175"/>
      <c r="F6" s="175"/>
      <c r="G6" s="175"/>
      <c r="H6" s="124" t="s">
        <v>210</v>
      </c>
      <c r="I6" s="136">
        <v>6.25</v>
      </c>
      <c r="J6" s="139">
        <v>2.6</v>
      </c>
      <c r="K6" s="143">
        <v>4</v>
      </c>
      <c r="L6" s="148">
        <v>3.82</v>
      </c>
      <c r="M6" s="136">
        <v>2.36</v>
      </c>
      <c r="N6" s="139">
        <v>2.6</v>
      </c>
      <c r="O6" s="143">
        <v>2</v>
      </c>
    </row>
    <row r="7" spans="1:15" x14ac:dyDescent="0.25">
      <c r="A7" s="123">
        <v>1.4</v>
      </c>
      <c r="B7" s="175" t="s">
        <v>211</v>
      </c>
      <c r="C7" s="175"/>
      <c r="D7" s="175"/>
      <c r="E7" s="175"/>
      <c r="F7" s="175"/>
      <c r="G7" s="175"/>
      <c r="H7" s="124" t="s">
        <v>210</v>
      </c>
      <c r="I7" s="136">
        <v>1.25</v>
      </c>
      <c r="J7" s="139">
        <v>0.55000000000000004</v>
      </c>
      <c r="K7" s="143">
        <v>4</v>
      </c>
      <c r="L7" s="148">
        <v>0.7</v>
      </c>
      <c r="M7" s="136">
        <v>0.49</v>
      </c>
      <c r="N7" s="139">
        <v>0.6</v>
      </c>
      <c r="O7" s="143">
        <v>0.75</v>
      </c>
    </row>
    <row r="8" spans="1:15" x14ac:dyDescent="0.25">
      <c r="A8" s="123">
        <v>1.5</v>
      </c>
      <c r="B8" s="175" t="s">
        <v>212</v>
      </c>
      <c r="C8" s="175"/>
      <c r="D8" s="175"/>
      <c r="E8" s="175"/>
      <c r="F8" s="175"/>
      <c r="G8" s="175"/>
      <c r="H8" s="124" t="s">
        <v>207</v>
      </c>
      <c r="I8" s="136">
        <v>7.5</v>
      </c>
      <c r="J8" s="139">
        <v>203</v>
      </c>
      <c r="K8" s="143">
        <v>270</v>
      </c>
      <c r="L8" s="148">
        <v>303</v>
      </c>
      <c r="M8" s="136">
        <v>245.03</v>
      </c>
      <c r="N8" s="139">
        <v>282</v>
      </c>
      <c r="O8" s="143">
        <v>265.52999999999997</v>
      </c>
    </row>
    <row r="9" spans="1:15" x14ac:dyDescent="0.25">
      <c r="A9" s="123">
        <v>1.6</v>
      </c>
      <c r="B9" s="175" t="s">
        <v>213</v>
      </c>
      <c r="C9" s="175"/>
      <c r="D9" s="175"/>
      <c r="E9" s="175"/>
      <c r="F9" s="175"/>
      <c r="G9" s="175"/>
      <c r="H9" s="124" t="s">
        <v>210</v>
      </c>
      <c r="I9" s="136">
        <v>4.25</v>
      </c>
      <c r="J9" s="139">
        <v>4.4000000000000004</v>
      </c>
      <c r="K9" s="143">
        <v>6</v>
      </c>
      <c r="L9" s="148">
        <v>4.6500000000000004</v>
      </c>
      <c r="M9" s="136">
        <v>3.31</v>
      </c>
      <c r="N9" s="139">
        <v>4.4000000000000004</v>
      </c>
      <c r="O9" s="143">
        <v>2.25</v>
      </c>
    </row>
    <row r="10" spans="1:15" x14ac:dyDescent="0.25">
      <c r="A10" s="123">
        <v>1.7</v>
      </c>
      <c r="B10" s="175" t="s">
        <v>214</v>
      </c>
      <c r="C10" s="175"/>
      <c r="D10" s="175"/>
      <c r="E10" s="175"/>
      <c r="F10" s="175"/>
      <c r="G10" s="175"/>
      <c r="H10" s="124" t="s">
        <v>210</v>
      </c>
      <c r="I10" s="136">
        <v>1.95</v>
      </c>
      <c r="J10" s="139">
        <v>1.3</v>
      </c>
      <c r="K10" s="143">
        <v>3</v>
      </c>
      <c r="L10" s="148">
        <v>1.62</v>
      </c>
      <c r="M10" s="136">
        <v>1.1599999999999999</v>
      </c>
      <c r="N10" s="139">
        <v>1.35</v>
      </c>
      <c r="O10" s="143">
        <v>0.05</v>
      </c>
    </row>
    <row r="11" spans="1:15" ht="15.75" x14ac:dyDescent="0.25">
      <c r="A11" s="122">
        <v>2</v>
      </c>
      <c r="B11" s="176" t="s">
        <v>215</v>
      </c>
      <c r="C11" s="176"/>
      <c r="D11" s="176"/>
      <c r="E11" s="176"/>
      <c r="F11" s="176"/>
      <c r="G11" s="176"/>
      <c r="H11" s="122"/>
      <c r="I11" s="137"/>
      <c r="J11" s="140"/>
      <c r="K11" s="144"/>
      <c r="L11" s="149"/>
      <c r="M11" s="137"/>
      <c r="N11" s="140"/>
      <c r="O11" s="144"/>
    </row>
    <row r="12" spans="1:15" x14ac:dyDescent="0.25">
      <c r="A12" s="123">
        <v>2.1</v>
      </c>
      <c r="B12" s="175" t="s">
        <v>216</v>
      </c>
      <c r="C12" s="175"/>
      <c r="D12" s="175"/>
      <c r="E12" s="175"/>
      <c r="F12" s="175"/>
      <c r="G12" s="175"/>
      <c r="H12" s="124" t="s">
        <v>217</v>
      </c>
      <c r="I12" s="136">
        <v>70</v>
      </c>
      <c r="J12" s="141">
        <v>64</v>
      </c>
      <c r="K12" s="145">
        <v>100</v>
      </c>
      <c r="L12" s="150">
        <v>112</v>
      </c>
      <c r="M12" s="152">
        <v>100</v>
      </c>
      <c r="N12" s="154">
        <v>59</v>
      </c>
      <c r="O12" s="145">
        <v>85</v>
      </c>
    </row>
    <row r="13" spans="1:15" x14ac:dyDescent="0.25">
      <c r="A13" s="123">
        <v>2.2000000000000002</v>
      </c>
      <c r="B13" s="175" t="s">
        <v>218</v>
      </c>
      <c r="C13" s="175"/>
      <c r="D13" s="175"/>
      <c r="E13" s="175"/>
      <c r="F13" s="175"/>
      <c r="G13" s="175"/>
      <c r="H13" s="124" t="s">
        <v>217</v>
      </c>
      <c r="I13" s="136">
        <v>80</v>
      </c>
      <c r="J13" s="141">
        <v>66</v>
      </c>
      <c r="K13" s="145">
        <v>115</v>
      </c>
      <c r="L13" s="150">
        <v>125</v>
      </c>
      <c r="M13" s="152">
        <v>120</v>
      </c>
      <c r="N13" s="154">
        <v>68</v>
      </c>
      <c r="O13" s="145">
        <v>95</v>
      </c>
    </row>
    <row r="14" spans="1:15" x14ac:dyDescent="0.25">
      <c r="A14" s="123">
        <v>2.2999999999999998</v>
      </c>
      <c r="B14" s="175" t="s">
        <v>219</v>
      </c>
      <c r="C14" s="175"/>
      <c r="D14" s="175"/>
      <c r="E14" s="175"/>
      <c r="F14" s="175"/>
      <c r="G14" s="175"/>
      <c r="H14" s="124" t="s">
        <v>217</v>
      </c>
      <c r="I14" s="136">
        <v>90</v>
      </c>
      <c r="J14" s="141">
        <v>72</v>
      </c>
      <c r="K14" s="145">
        <v>125</v>
      </c>
      <c r="L14" s="150">
        <v>135</v>
      </c>
      <c r="M14" s="152">
        <v>140</v>
      </c>
      <c r="N14" s="154">
        <v>79</v>
      </c>
      <c r="O14" s="145">
        <v>120</v>
      </c>
    </row>
    <row r="15" spans="1:15" x14ac:dyDescent="0.25">
      <c r="A15" s="123">
        <v>2.4</v>
      </c>
      <c r="B15" s="175" t="s">
        <v>220</v>
      </c>
      <c r="C15" s="175"/>
      <c r="D15" s="175"/>
      <c r="E15" s="175"/>
      <c r="F15" s="175"/>
      <c r="G15" s="175"/>
      <c r="H15" s="124" t="s">
        <v>210</v>
      </c>
      <c r="I15" s="136">
        <v>4.25</v>
      </c>
      <c r="J15" s="141">
        <v>4</v>
      </c>
      <c r="K15" s="145">
        <v>7</v>
      </c>
      <c r="L15" s="150">
        <v>7</v>
      </c>
      <c r="M15" s="152">
        <v>6</v>
      </c>
      <c r="N15" s="154">
        <v>4.4000000000000004</v>
      </c>
      <c r="O15" s="145">
        <v>3</v>
      </c>
    </row>
    <row r="16" spans="1:15" x14ac:dyDescent="0.25">
      <c r="A16" s="123">
        <v>2.5</v>
      </c>
      <c r="B16" s="175" t="s">
        <v>221</v>
      </c>
      <c r="C16" s="175"/>
      <c r="D16" s="175"/>
      <c r="E16" s="175"/>
      <c r="F16" s="175"/>
      <c r="G16" s="175"/>
      <c r="H16" s="124" t="s">
        <v>210</v>
      </c>
      <c r="I16" s="136">
        <v>5.25</v>
      </c>
      <c r="J16" s="141">
        <v>4</v>
      </c>
      <c r="K16" s="145">
        <v>7</v>
      </c>
      <c r="L16" s="150">
        <v>7</v>
      </c>
      <c r="M16" s="152">
        <v>6</v>
      </c>
      <c r="N16" s="154">
        <v>5.2</v>
      </c>
      <c r="O16" s="145">
        <v>3.5</v>
      </c>
    </row>
    <row r="17" spans="1:15" x14ac:dyDescent="0.25">
      <c r="A17" s="123">
        <v>2.6</v>
      </c>
      <c r="B17" s="175" t="s">
        <v>222</v>
      </c>
      <c r="C17" s="175"/>
      <c r="D17" s="175"/>
      <c r="E17" s="175"/>
      <c r="F17" s="175"/>
      <c r="G17" s="175"/>
      <c r="H17" s="124" t="s">
        <v>210</v>
      </c>
      <c r="I17" s="136">
        <v>5.75</v>
      </c>
      <c r="J17" s="141">
        <v>4</v>
      </c>
      <c r="K17" s="145">
        <v>7</v>
      </c>
      <c r="L17" s="150">
        <v>7</v>
      </c>
      <c r="M17" s="152">
        <v>6</v>
      </c>
      <c r="N17" s="154">
        <v>6.1</v>
      </c>
      <c r="O17" s="145">
        <v>3.75</v>
      </c>
    </row>
    <row r="18" spans="1:15" x14ac:dyDescent="0.25">
      <c r="A18" s="123">
        <v>2.7</v>
      </c>
      <c r="B18" s="175" t="s">
        <v>223</v>
      </c>
      <c r="C18" s="175"/>
      <c r="D18" s="175"/>
      <c r="E18" s="175"/>
      <c r="F18" s="175"/>
      <c r="G18" s="175"/>
      <c r="H18" s="124" t="s">
        <v>210</v>
      </c>
      <c r="I18" s="136">
        <v>4.5</v>
      </c>
      <c r="J18" s="141">
        <v>5</v>
      </c>
      <c r="K18" s="145">
        <v>7</v>
      </c>
      <c r="L18" s="150">
        <v>7</v>
      </c>
      <c r="M18" s="152">
        <v>6</v>
      </c>
      <c r="N18" s="154">
        <v>6.8</v>
      </c>
      <c r="O18" s="145">
        <v>3</v>
      </c>
    </row>
    <row r="19" spans="1:15" x14ac:dyDescent="0.25">
      <c r="A19" s="123">
        <v>2.8</v>
      </c>
      <c r="B19" s="175" t="s">
        <v>224</v>
      </c>
      <c r="C19" s="175"/>
      <c r="D19" s="175"/>
      <c r="E19" s="175"/>
      <c r="F19" s="175"/>
      <c r="G19" s="175"/>
      <c r="H19" s="124" t="s">
        <v>210</v>
      </c>
      <c r="I19" s="136">
        <v>5.75</v>
      </c>
      <c r="J19" s="141">
        <v>5.5</v>
      </c>
      <c r="K19" s="145">
        <v>7</v>
      </c>
      <c r="L19" s="150">
        <v>7</v>
      </c>
      <c r="M19" s="152">
        <v>6</v>
      </c>
      <c r="N19" s="154">
        <v>7.2</v>
      </c>
      <c r="O19" s="145">
        <v>3.5</v>
      </c>
    </row>
    <row r="20" spans="1:15" x14ac:dyDescent="0.25">
      <c r="A20" s="123">
        <v>2.9</v>
      </c>
      <c r="B20" s="175" t="s">
        <v>225</v>
      </c>
      <c r="C20" s="175"/>
      <c r="D20" s="175"/>
      <c r="E20" s="175"/>
      <c r="F20" s="175"/>
      <c r="G20" s="175"/>
      <c r="H20" s="124" t="s">
        <v>210</v>
      </c>
      <c r="I20" s="136">
        <v>6.25</v>
      </c>
      <c r="J20" s="141">
        <v>6</v>
      </c>
      <c r="K20" s="145">
        <v>7</v>
      </c>
      <c r="L20" s="150">
        <v>7</v>
      </c>
      <c r="M20" s="152">
        <v>6</v>
      </c>
      <c r="N20" s="154">
        <v>8.1</v>
      </c>
      <c r="O20" s="145">
        <v>4</v>
      </c>
    </row>
    <row r="21" spans="1:15" x14ac:dyDescent="0.25">
      <c r="A21" s="123">
        <v>3</v>
      </c>
      <c r="B21" s="175" t="s">
        <v>226</v>
      </c>
      <c r="C21" s="175"/>
      <c r="D21" s="175"/>
      <c r="E21" s="175"/>
      <c r="F21" s="175"/>
      <c r="G21" s="175"/>
      <c r="H21" s="124" t="s">
        <v>210</v>
      </c>
      <c r="I21" s="136">
        <v>2.5</v>
      </c>
      <c r="J21" s="141">
        <v>3.5</v>
      </c>
      <c r="K21" s="145">
        <v>2</v>
      </c>
      <c r="L21" s="150">
        <v>2.5</v>
      </c>
      <c r="M21" s="152">
        <v>10</v>
      </c>
      <c r="N21" s="154">
        <v>4.9000000000000004</v>
      </c>
      <c r="O21" s="145">
        <v>2.75</v>
      </c>
    </row>
    <row r="22" spans="1:15" x14ac:dyDescent="0.25">
      <c r="A22" s="123">
        <v>3.1</v>
      </c>
      <c r="B22" s="175" t="s">
        <v>227</v>
      </c>
      <c r="C22" s="175"/>
      <c r="D22" s="175"/>
      <c r="E22" s="175"/>
      <c r="F22" s="175"/>
      <c r="G22" s="175"/>
      <c r="H22" s="124" t="s">
        <v>210</v>
      </c>
      <c r="I22" s="136">
        <v>4.25</v>
      </c>
      <c r="J22" s="141">
        <v>4.5</v>
      </c>
      <c r="K22" s="145">
        <v>7</v>
      </c>
      <c r="L22" s="150">
        <v>8</v>
      </c>
      <c r="M22" s="152">
        <v>10</v>
      </c>
      <c r="N22" s="154">
        <v>5.3</v>
      </c>
      <c r="O22" s="145">
        <v>3.5</v>
      </c>
    </row>
    <row r="23" spans="1:15" x14ac:dyDescent="0.25">
      <c r="A23" s="123">
        <v>3.2</v>
      </c>
      <c r="B23" s="175" t="s">
        <v>228</v>
      </c>
      <c r="C23" s="175"/>
      <c r="D23" s="175"/>
      <c r="E23" s="175"/>
      <c r="F23" s="175"/>
      <c r="G23" s="175"/>
      <c r="H23" s="124" t="s">
        <v>210</v>
      </c>
      <c r="I23" s="136">
        <v>5</v>
      </c>
      <c r="J23" s="141">
        <v>5</v>
      </c>
      <c r="K23" s="145">
        <v>7</v>
      </c>
      <c r="L23" s="150">
        <v>8</v>
      </c>
      <c r="M23" s="152">
        <v>10</v>
      </c>
      <c r="N23" s="154">
        <v>6.7</v>
      </c>
      <c r="O23" s="145">
        <v>4</v>
      </c>
    </row>
    <row r="24" spans="1:15" x14ac:dyDescent="0.25">
      <c r="A24" s="123">
        <v>3.3</v>
      </c>
      <c r="B24" s="175" t="s">
        <v>229</v>
      </c>
      <c r="C24" s="175"/>
      <c r="D24" s="175"/>
      <c r="E24" s="175"/>
      <c r="F24" s="175"/>
      <c r="G24" s="175"/>
      <c r="H24" s="124" t="s">
        <v>210</v>
      </c>
      <c r="I24" s="136">
        <v>6</v>
      </c>
      <c r="J24" s="141">
        <v>5.5</v>
      </c>
      <c r="K24" s="145">
        <v>7</v>
      </c>
      <c r="L24" s="150">
        <v>8</v>
      </c>
      <c r="M24" s="152">
        <v>12</v>
      </c>
      <c r="N24" s="154">
        <v>8.9</v>
      </c>
      <c r="O24" s="145">
        <v>4.5</v>
      </c>
    </row>
    <row r="25" spans="1:15" ht="15.75" x14ac:dyDescent="0.25">
      <c r="A25" s="122">
        <v>3</v>
      </c>
      <c r="B25" s="176" t="s">
        <v>230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</row>
    <row r="26" spans="1:15" x14ac:dyDescent="0.25">
      <c r="A26" s="123">
        <v>3.1</v>
      </c>
      <c r="B26" s="175" t="s">
        <v>231</v>
      </c>
      <c r="C26" s="175"/>
      <c r="D26" s="175"/>
      <c r="E26" s="175"/>
      <c r="F26" s="175"/>
      <c r="G26" s="175"/>
      <c r="H26" s="124" t="s">
        <v>232</v>
      </c>
      <c r="I26" s="136">
        <v>10000</v>
      </c>
      <c r="J26" s="141">
        <f>5600+560</f>
        <v>6160</v>
      </c>
      <c r="K26" s="146" t="s">
        <v>91</v>
      </c>
      <c r="L26" s="150">
        <v>0</v>
      </c>
      <c r="M26" s="153" t="s">
        <v>91</v>
      </c>
      <c r="N26" s="154">
        <v>1290</v>
      </c>
      <c r="O26" s="145">
        <v>2500</v>
      </c>
    </row>
    <row r="27" spans="1:15" x14ac:dyDescent="0.25">
      <c r="A27" s="123">
        <v>3.2</v>
      </c>
      <c r="B27" s="175" t="s">
        <v>233</v>
      </c>
      <c r="C27" s="175"/>
      <c r="D27" s="175"/>
      <c r="E27" s="175"/>
      <c r="F27" s="175"/>
      <c r="G27" s="175"/>
      <c r="H27" s="124" t="s">
        <v>232</v>
      </c>
      <c r="I27" s="136">
        <v>13000</v>
      </c>
      <c r="J27" s="141">
        <f>7200+720</f>
        <v>7920</v>
      </c>
      <c r="K27" s="146" t="s">
        <v>91</v>
      </c>
      <c r="L27" s="150">
        <v>0</v>
      </c>
      <c r="M27" s="153" t="s">
        <v>91</v>
      </c>
      <c r="N27" s="155">
        <v>1440</v>
      </c>
      <c r="O27" s="145">
        <v>3000</v>
      </c>
    </row>
    <row r="28" spans="1:15" x14ac:dyDescent="0.25">
      <c r="A28" s="123">
        <v>3.3</v>
      </c>
      <c r="B28" s="175" t="s">
        <v>234</v>
      </c>
      <c r="C28" s="175"/>
      <c r="D28" s="175"/>
      <c r="E28" s="175"/>
      <c r="F28" s="175"/>
      <c r="G28" s="175"/>
      <c r="H28" s="124" t="s">
        <v>232</v>
      </c>
      <c r="I28" s="136">
        <v>18000</v>
      </c>
      <c r="J28" s="141">
        <f>8800+880</f>
        <v>9680</v>
      </c>
      <c r="K28" s="146" t="s">
        <v>91</v>
      </c>
      <c r="L28" s="150">
        <v>0</v>
      </c>
      <c r="M28" s="153" t="s">
        <v>91</v>
      </c>
      <c r="N28" s="154">
        <v>1608</v>
      </c>
      <c r="O28" s="145">
        <v>4000</v>
      </c>
    </row>
    <row r="29" spans="1:15" x14ac:dyDescent="0.25">
      <c r="A29" s="123">
        <v>3.4</v>
      </c>
      <c r="B29" s="177" t="s">
        <v>235</v>
      </c>
      <c r="C29" s="177"/>
      <c r="D29" s="177"/>
      <c r="E29" s="177"/>
      <c r="F29" s="177"/>
      <c r="G29" s="177"/>
      <c r="H29" s="124" t="s">
        <v>232</v>
      </c>
      <c r="I29" s="136">
        <v>12500</v>
      </c>
      <c r="J29" s="141">
        <f>5500+325</f>
        <v>5825</v>
      </c>
      <c r="K29" s="146" t="s">
        <v>91</v>
      </c>
      <c r="L29" s="150">
        <v>0</v>
      </c>
      <c r="M29" s="153" t="s">
        <v>91</v>
      </c>
      <c r="N29" s="154">
        <v>4600</v>
      </c>
      <c r="O29" s="145">
        <v>2000</v>
      </c>
    </row>
    <row r="30" spans="1:15" x14ac:dyDescent="0.25">
      <c r="A30" s="123">
        <v>3.5</v>
      </c>
      <c r="B30" s="177" t="s">
        <v>236</v>
      </c>
      <c r="C30" s="177"/>
      <c r="D30" s="177"/>
      <c r="E30" s="177"/>
      <c r="F30" s="177"/>
      <c r="G30" s="177"/>
      <c r="H30" s="124" t="s">
        <v>232</v>
      </c>
      <c r="I30" s="136">
        <v>16500</v>
      </c>
      <c r="J30" s="141">
        <f>5500+385</f>
        <v>5885</v>
      </c>
      <c r="K30" s="146" t="s">
        <v>91</v>
      </c>
      <c r="L30" s="150">
        <v>0</v>
      </c>
      <c r="M30" s="153" t="s">
        <v>91</v>
      </c>
      <c r="N30" s="154">
        <v>5900</v>
      </c>
      <c r="O30" s="145">
        <v>2500</v>
      </c>
    </row>
    <row r="31" spans="1:15" x14ac:dyDescent="0.25">
      <c r="A31" s="123">
        <v>3.6</v>
      </c>
      <c r="B31" s="177" t="s">
        <v>237</v>
      </c>
      <c r="C31" s="177"/>
      <c r="D31" s="177"/>
      <c r="E31" s="177"/>
      <c r="F31" s="177"/>
      <c r="G31" s="177"/>
      <c r="H31" s="124" t="s">
        <v>232</v>
      </c>
      <c r="I31" s="136">
        <v>21000</v>
      </c>
      <c r="J31" s="141">
        <f>5500+485</f>
        <v>5985</v>
      </c>
      <c r="K31" s="146" t="s">
        <v>91</v>
      </c>
      <c r="L31" s="150">
        <v>0</v>
      </c>
      <c r="M31" s="153" t="s">
        <v>91</v>
      </c>
      <c r="N31" s="154">
        <v>7100</v>
      </c>
      <c r="O31" s="145">
        <v>3500</v>
      </c>
    </row>
    <row r="32" spans="1:15" ht="15.75" x14ac:dyDescent="0.25">
      <c r="A32" s="122">
        <v>4</v>
      </c>
      <c r="B32" s="176" t="s">
        <v>238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</row>
    <row r="33" spans="1:15" x14ac:dyDescent="0.25">
      <c r="A33" s="123">
        <v>4.0999999999999996</v>
      </c>
      <c r="B33" s="175" t="s">
        <v>239</v>
      </c>
      <c r="C33" s="175"/>
      <c r="D33" s="175"/>
      <c r="E33" s="175"/>
      <c r="F33" s="175"/>
      <c r="G33" s="175"/>
      <c r="H33" s="124" t="s">
        <v>207</v>
      </c>
      <c r="I33" s="136">
        <v>1</v>
      </c>
      <c r="J33" s="141">
        <v>90</v>
      </c>
      <c r="K33" s="145">
        <v>75</v>
      </c>
      <c r="L33" s="150">
        <v>80</v>
      </c>
      <c r="M33" s="152">
        <v>100</v>
      </c>
      <c r="N33" s="141">
        <v>65</v>
      </c>
      <c r="O33" s="145">
        <v>95</v>
      </c>
    </row>
    <row r="34" spans="1:15" x14ac:dyDescent="0.25">
      <c r="A34" s="123">
        <v>4.2</v>
      </c>
      <c r="B34" s="175" t="s">
        <v>240</v>
      </c>
      <c r="C34" s="175"/>
      <c r="D34" s="175"/>
      <c r="E34" s="175"/>
      <c r="F34" s="175"/>
      <c r="G34" s="175"/>
      <c r="H34" s="124" t="s">
        <v>207</v>
      </c>
      <c r="I34" s="136">
        <v>2.25</v>
      </c>
      <c r="J34" s="141">
        <v>130</v>
      </c>
      <c r="K34" s="145">
        <v>80</v>
      </c>
      <c r="L34" s="150">
        <v>85</v>
      </c>
      <c r="M34" s="152">
        <v>120</v>
      </c>
      <c r="N34" s="141">
        <v>85</v>
      </c>
      <c r="O34" s="145">
        <v>150</v>
      </c>
    </row>
    <row r="35" spans="1:15" x14ac:dyDescent="0.25">
      <c r="A35" s="123">
        <v>4.3</v>
      </c>
      <c r="B35" s="175" t="s">
        <v>241</v>
      </c>
      <c r="C35" s="175"/>
      <c r="D35" s="175"/>
      <c r="E35" s="175"/>
      <c r="F35" s="175"/>
      <c r="G35" s="175"/>
      <c r="H35" s="124" t="s">
        <v>207</v>
      </c>
      <c r="I35" s="136">
        <v>1.25</v>
      </c>
      <c r="J35" s="141">
        <v>350</v>
      </c>
      <c r="K35" s="145">
        <v>90</v>
      </c>
      <c r="L35" s="150">
        <v>95</v>
      </c>
      <c r="M35" s="152">
        <v>180</v>
      </c>
      <c r="N35" s="141">
        <v>75</v>
      </c>
      <c r="O35" s="145">
        <v>175</v>
      </c>
    </row>
    <row r="36" spans="1:15" x14ac:dyDescent="0.25">
      <c r="A36" s="123">
        <v>4.4000000000000004</v>
      </c>
      <c r="B36" s="175" t="s">
        <v>242</v>
      </c>
      <c r="C36" s="175"/>
      <c r="D36" s="175"/>
      <c r="E36" s="175"/>
      <c r="F36" s="175"/>
      <c r="G36" s="175"/>
      <c r="H36" s="124" t="s">
        <v>207</v>
      </c>
      <c r="I36" s="136">
        <v>2</v>
      </c>
      <c r="J36" s="141">
        <v>90</v>
      </c>
      <c r="K36" s="145">
        <v>75</v>
      </c>
      <c r="L36" s="150">
        <v>80</v>
      </c>
      <c r="M36" s="152">
        <v>80</v>
      </c>
      <c r="N36" s="141">
        <v>95</v>
      </c>
      <c r="O36" s="145">
        <v>75</v>
      </c>
    </row>
    <row r="37" spans="1:15" x14ac:dyDescent="0.25">
      <c r="A37" s="123">
        <v>4.5</v>
      </c>
      <c r="B37" s="175" t="s">
        <v>243</v>
      </c>
      <c r="C37" s="175"/>
      <c r="D37" s="175"/>
      <c r="E37" s="175"/>
      <c r="F37" s="175"/>
      <c r="G37" s="175"/>
      <c r="H37" s="124" t="s">
        <v>207</v>
      </c>
      <c r="I37" s="136">
        <v>2.5</v>
      </c>
      <c r="J37" s="141">
        <v>130</v>
      </c>
      <c r="K37" s="145">
        <v>80</v>
      </c>
      <c r="L37" s="150">
        <v>85</v>
      </c>
      <c r="M37" s="152">
        <v>85</v>
      </c>
      <c r="N37" s="141">
        <v>95</v>
      </c>
      <c r="O37" s="145">
        <v>105</v>
      </c>
    </row>
    <row r="38" spans="1:15" x14ac:dyDescent="0.25">
      <c r="A38" s="123">
        <v>4.5999999999999996</v>
      </c>
      <c r="B38" s="175" t="s">
        <v>244</v>
      </c>
      <c r="C38" s="175"/>
      <c r="D38" s="175"/>
      <c r="E38" s="175"/>
      <c r="F38" s="175"/>
      <c r="G38" s="175"/>
      <c r="H38" s="124" t="s">
        <v>207</v>
      </c>
      <c r="I38" s="136">
        <v>3</v>
      </c>
      <c r="J38" s="141">
        <v>350</v>
      </c>
      <c r="K38" s="145">
        <v>90</v>
      </c>
      <c r="L38" s="150">
        <v>95</v>
      </c>
      <c r="M38" s="152">
        <v>100</v>
      </c>
      <c r="N38" s="141">
        <v>135</v>
      </c>
      <c r="O38" s="145">
        <v>125</v>
      </c>
    </row>
    <row r="39" spans="1:15" ht="15.75" x14ac:dyDescent="0.25">
      <c r="A39" s="122">
        <v>5</v>
      </c>
      <c r="B39" s="176" t="s">
        <v>245</v>
      </c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</row>
    <row r="40" spans="1:15" x14ac:dyDescent="0.25">
      <c r="A40" s="123">
        <v>5.0999999999999996</v>
      </c>
      <c r="B40" s="175" t="s">
        <v>246</v>
      </c>
      <c r="C40" s="175"/>
      <c r="D40" s="175"/>
      <c r="E40" s="175"/>
      <c r="F40" s="175"/>
      <c r="G40" s="175"/>
      <c r="H40" s="124" t="s">
        <v>247</v>
      </c>
      <c r="I40" s="136">
        <v>95</v>
      </c>
      <c r="J40" s="141">
        <v>80</v>
      </c>
      <c r="K40" s="146" t="s">
        <v>91</v>
      </c>
      <c r="L40" s="150">
        <v>100</v>
      </c>
      <c r="M40" s="152">
        <v>100</v>
      </c>
      <c r="N40" s="141">
        <v>45</v>
      </c>
      <c r="O40" s="145">
        <v>125</v>
      </c>
    </row>
    <row r="41" spans="1:15" x14ac:dyDescent="0.25">
      <c r="A41" s="123">
        <v>5.2</v>
      </c>
      <c r="B41" s="175" t="s">
        <v>248</v>
      </c>
      <c r="C41" s="175"/>
      <c r="D41" s="175"/>
      <c r="E41" s="175"/>
      <c r="F41" s="175"/>
      <c r="G41" s="175"/>
      <c r="H41" s="124" t="s">
        <v>247</v>
      </c>
      <c r="I41" s="136">
        <v>85</v>
      </c>
      <c r="J41" s="141">
        <v>75</v>
      </c>
      <c r="K41" s="146" t="s">
        <v>91</v>
      </c>
      <c r="L41" s="150">
        <v>77</v>
      </c>
      <c r="M41" s="152">
        <v>95</v>
      </c>
      <c r="N41" s="141">
        <v>40.5</v>
      </c>
      <c r="O41" s="145">
        <v>75</v>
      </c>
    </row>
    <row r="42" spans="1:15" x14ac:dyDescent="0.25">
      <c r="A42" s="123">
        <v>5.3</v>
      </c>
      <c r="B42" s="175" t="s">
        <v>249</v>
      </c>
      <c r="C42" s="175"/>
      <c r="D42" s="175"/>
      <c r="E42" s="175"/>
      <c r="F42" s="175"/>
      <c r="G42" s="175"/>
      <c r="H42" s="124" t="s">
        <v>247</v>
      </c>
      <c r="I42" s="136">
        <v>75</v>
      </c>
      <c r="J42" s="141">
        <v>65</v>
      </c>
      <c r="K42" s="146" t="s">
        <v>91</v>
      </c>
      <c r="L42" s="150">
        <v>58</v>
      </c>
      <c r="M42" s="152">
        <v>90</v>
      </c>
      <c r="N42" s="141">
        <v>31.5</v>
      </c>
      <c r="O42" s="145">
        <v>60</v>
      </c>
    </row>
    <row r="43" spans="1:15" x14ac:dyDescent="0.25">
      <c r="A43" s="123">
        <v>5.4</v>
      </c>
      <c r="B43" s="175" t="s">
        <v>250</v>
      </c>
      <c r="C43" s="175"/>
      <c r="D43" s="175"/>
      <c r="E43" s="175"/>
      <c r="F43" s="175"/>
      <c r="G43" s="175"/>
      <c r="H43" s="124" t="s">
        <v>247</v>
      </c>
      <c r="I43" s="136">
        <v>65</v>
      </c>
      <c r="J43" s="141">
        <v>58</v>
      </c>
      <c r="K43" s="146" t="s">
        <v>91</v>
      </c>
      <c r="L43" s="150">
        <v>48</v>
      </c>
      <c r="M43" s="152">
        <v>85</v>
      </c>
      <c r="N43" s="141">
        <v>22.5</v>
      </c>
      <c r="O43" s="145">
        <v>50</v>
      </c>
    </row>
    <row r="44" spans="1:15" ht="15.75" x14ac:dyDescent="0.25">
      <c r="A44" s="122">
        <v>6</v>
      </c>
      <c r="B44" s="176" t="s">
        <v>251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</row>
    <row r="45" spans="1:15" x14ac:dyDescent="0.25">
      <c r="A45" s="123">
        <v>6.1</v>
      </c>
      <c r="B45" s="175" t="s">
        <v>246</v>
      </c>
      <c r="C45" s="175"/>
      <c r="D45" s="175"/>
      <c r="E45" s="175"/>
      <c r="F45" s="175"/>
      <c r="G45" s="175"/>
      <c r="H45" s="124" t="s">
        <v>247</v>
      </c>
      <c r="I45" s="136">
        <v>115</v>
      </c>
      <c r="J45" s="141">
        <v>105</v>
      </c>
      <c r="K45" s="146" t="s">
        <v>91</v>
      </c>
      <c r="L45" s="150">
        <v>200</v>
      </c>
      <c r="M45" s="152">
        <v>150</v>
      </c>
      <c r="N45" s="141">
        <v>67.5</v>
      </c>
      <c r="O45" s="145">
        <v>225</v>
      </c>
    </row>
    <row r="46" spans="1:15" x14ac:dyDescent="0.25">
      <c r="A46" s="123">
        <v>6.2</v>
      </c>
      <c r="B46" s="175" t="s">
        <v>248</v>
      </c>
      <c r="C46" s="175"/>
      <c r="D46" s="175"/>
      <c r="E46" s="175"/>
      <c r="F46" s="175"/>
      <c r="G46" s="175"/>
      <c r="H46" s="124" t="s">
        <v>247</v>
      </c>
      <c r="I46" s="136">
        <v>100</v>
      </c>
      <c r="J46" s="141">
        <v>90</v>
      </c>
      <c r="K46" s="146" t="s">
        <v>91</v>
      </c>
      <c r="L46" s="150">
        <v>154</v>
      </c>
      <c r="M46" s="152">
        <v>142</v>
      </c>
      <c r="N46" s="141">
        <v>61.2</v>
      </c>
      <c r="O46" s="145">
        <v>150</v>
      </c>
    </row>
    <row r="47" spans="1:15" x14ac:dyDescent="0.25">
      <c r="A47" s="123">
        <v>6.3</v>
      </c>
      <c r="B47" s="175" t="s">
        <v>249</v>
      </c>
      <c r="C47" s="175"/>
      <c r="D47" s="175"/>
      <c r="E47" s="175"/>
      <c r="F47" s="175"/>
      <c r="G47" s="175"/>
      <c r="H47" s="124" t="s">
        <v>247</v>
      </c>
      <c r="I47" s="136">
        <v>90</v>
      </c>
      <c r="J47" s="141">
        <v>85</v>
      </c>
      <c r="K47" s="146" t="s">
        <v>91</v>
      </c>
      <c r="L47" s="150">
        <v>116</v>
      </c>
      <c r="M47" s="152">
        <v>135</v>
      </c>
      <c r="N47" s="141">
        <v>37.799999999999997</v>
      </c>
      <c r="O47" s="145">
        <v>125</v>
      </c>
    </row>
    <row r="48" spans="1:15" x14ac:dyDescent="0.25">
      <c r="A48" s="123">
        <v>6.4</v>
      </c>
      <c r="B48" s="175" t="s">
        <v>250</v>
      </c>
      <c r="C48" s="175"/>
      <c r="D48" s="175"/>
      <c r="E48" s="175"/>
      <c r="F48" s="175"/>
      <c r="G48" s="175"/>
      <c r="H48" s="124" t="s">
        <v>247</v>
      </c>
      <c r="I48" s="136">
        <v>75</v>
      </c>
      <c r="J48" s="141">
        <v>75</v>
      </c>
      <c r="K48" s="146" t="s">
        <v>91</v>
      </c>
      <c r="L48" s="150">
        <v>96</v>
      </c>
      <c r="M48" s="152">
        <v>127.5</v>
      </c>
      <c r="N48" s="141">
        <v>34.200000000000003</v>
      </c>
      <c r="O48" s="145">
        <v>100</v>
      </c>
    </row>
    <row r="49" spans="1:15" ht="15.75" x14ac:dyDescent="0.25">
      <c r="A49" s="122">
        <v>7</v>
      </c>
      <c r="B49" s="176" t="s">
        <v>252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</row>
    <row r="50" spans="1:15" x14ac:dyDescent="0.25">
      <c r="A50" s="123">
        <v>7.1</v>
      </c>
      <c r="B50" s="175" t="s">
        <v>253</v>
      </c>
      <c r="C50" s="175"/>
      <c r="D50" s="175"/>
      <c r="E50" s="175"/>
      <c r="F50" s="175"/>
      <c r="G50" s="175"/>
      <c r="H50" s="124" t="s">
        <v>254</v>
      </c>
      <c r="I50" s="138">
        <v>0.15</v>
      </c>
      <c r="J50" s="142">
        <v>0.15</v>
      </c>
      <c r="K50" s="147">
        <v>0.3</v>
      </c>
      <c r="L50" s="151">
        <v>0.3</v>
      </c>
      <c r="M50" s="138">
        <v>0.25</v>
      </c>
      <c r="N50" s="142">
        <v>0.25</v>
      </c>
      <c r="O50" s="147">
        <v>0.2</v>
      </c>
    </row>
  </sheetData>
  <mergeCells count="55">
    <mergeCell ref="B6:G6"/>
    <mergeCell ref="A1:O1"/>
    <mergeCell ref="A2:O2"/>
    <mergeCell ref="B3:G3"/>
    <mergeCell ref="B4:G4"/>
    <mergeCell ref="B5:G5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29:G29"/>
    <mergeCell ref="B19:G19"/>
    <mergeCell ref="B20:G20"/>
    <mergeCell ref="B21:G21"/>
    <mergeCell ref="B22:G22"/>
    <mergeCell ref="B23:G23"/>
    <mergeCell ref="B24:G24"/>
    <mergeCell ref="B25:I25"/>
    <mergeCell ref="J25:O25"/>
    <mergeCell ref="B26:G26"/>
    <mergeCell ref="B27:G27"/>
    <mergeCell ref="B28:G28"/>
    <mergeCell ref="J39:O39"/>
    <mergeCell ref="B30:G30"/>
    <mergeCell ref="B31:G31"/>
    <mergeCell ref="B32:I32"/>
    <mergeCell ref="J32:O32"/>
    <mergeCell ref="B33:G33"/>
    <mergeCell ref="B34:G34"/>
    <mergeCell ref="B35:G35"/>
    <mergeCell ref="B36:G36"/>
    <mergeCell ref="B37:G37"/>
    <mergeCell ref="B38:G38"/>
    <mergeCell ref="B39:I39"/>
    <mergeCell ref="J49:O49"/>
    <mergeCell ref="B40:G40"/>
    <mergeCell ref="B41:G41"/>
    <mergeCell ref="B42:G42"/>
    <mergeCell ref="B43:G43"/>
    <mergeCell ref="B44:I44"/>
    <mergeCell ref="J44:O44"/>
    <mergeCell ref="B50:G50"/>
    <mergeCell ref="B45:G45"/>
    <mergeCell ref="B46:G46"/>
    <mergeCell ref="B47:G47"/>
    <mergeCell ref="B48:G48"/>
    <mergeCell ref="B49:I4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G.C</vt:lpstr>
      <vt:lpstr>Mech + Electrical</vt:lpstr>
      <vt:lpstr>Plumbing</vt:lpstr>
      <vt:lpstr>Painting + Pressure Washing</vt:lpstr>
      <vt:lpstr>Asbestos</vt:lpstr>
      <vt:lpstr>Roofing</vt:lpstr>
    </vt:vector>
  </TitlesOfParts>
  <Manager/>
  <Company>University of Florida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Varghese, Rejoy</dc:creator>
  <cp:keywords/>
  <dc:description/>
  <cp:lastModifiedBy>Varghese, Rejoy</cp:lastModifiedBy>
  <cp:revision/>
  <dcterms:created xsi:type="dcterms:W3CDTF">2025-04-28T17:36:54Z</dcterms:created>
  <dcterms:modified xsi:type="dcterms:W3CDTF">2025-12-23T19:14:53Z</dcterms:modified>
  <cp:category/>
  <cp:contentStatus/>
</cp:coreProperties>
</file>